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 activeTab="4"/>
  </bookViews>
  <sheets>
    <sheet name="дох" sheetId="2" r:id="rId1"/>
    <sheet name="вед" sheetId="74" r:id="rId2"/>
    <sheet name="функ" sheetId="36" r:id="rId3"/>
    <sheet name="прогр" sheetId="41" r:id="rId4"/>
    <sheet name="источники" sheetId="75" r:id="rId5"/>
  </sheets>
  <calcPr calcId="124519"/>
</workbook>
</file>

<file path=xl/calcChain.xml><?xml version="1.0" encoding="utf-8"?>
<calcChain xmlns="http://schemas.openxmlformats.org/spreadsheetml/2006/main">
  <c r="J11" i="41"/>
  <c r="J214"/>
  <c r="K191" i="36"/>
  <c r="K211"/>
  <c r="K243"/>
  <c r="K244"/>
  <c r="K245"/>
  <c r="K246"/>
  <c r="K13"/>
  <c r="K59"/>
  <c r="K60"/>
  <c r="K61"/>
  <c r="G31" i="75"/>
  <c r="G30" s="1"/>
  <c r="G29" s="1"/>
  <c r="G28" s="1"/>
  <c r="AB52" i="74"/>
  <c r="AB53"/>
  <c r="AB54"/>
  <c r="AB282"/>
  <c r="AB296"/>
  <c r="AB320"/>
  <c r="AB319" s="1"/>
  <c r="AB318" s="1"/>
  <c r="AB317" s="1"/>
  <c r="G27" i="75"/>
  <c r="G26" s="1"/>
  <c r="G25" s="1"/>
  <c r="G24" s="1"/>
  <c r="E13"/>
  <c r="E14"/>
  <c r="E15"/>
  <c r="E16"/>
  <c r="E17"/>
  <c r="E19"/>
  <c r="E20"/>
  <c r="E21"/>
  <c r="E22"/>
  <c r="E27"/>
  <c r="E26" s="1"/>
  <c r="E25" s="1"/>
  <c r="E24" s="1"/>
  <c r="E31"/>
  <c r="E30" s="1"/>
  <c r="E29" s="1"/>
  <c r="E28" s="1"/>
  <c r="J211" i="36"/>
  <c r="K207"/>
  <c r="K293"/>
  <c r="K109"/>
  <c r="K150"/>
  <c r="K163"/>
  <c r="K164"/>
  <c r="K338"/>
  <c r="K339"/>
  <c r="K340"/>
  <c r="K341"/>
  <c r="K342"/>
  <c r="K304"/>
  <c r="K301" s="1"/>
  <c r="K300" s="1"/>
  <c r="K299" s="1"/>
  <c r="K206"/>
  <c r="K205" s="1"/>
  <c r="L218"/>
  <c r="K195"/>
  <c r="K194" s="1"/>
  <c r="K193" s="1"/>
  <c r="K192" s="1"/>
  <c r="K203"/>
  <c r="L203" s="1"/>
  <c r="L204"/>
  <c r="K167"/>
  <c r="K166" s="1"/>
  <c r="K165"/>
  <c r="K159"/>
  <c r="K110"/>
  <c r="J162"/>
  <c r="L162" s="1"/>
  <c r="I179" i="41"/>
  <c r="K241"/>
  <c r="K240" s="1"/>
  <c r="K213"/>
  <c r="K193"/>
  <c r="K179"/>
  <c r="L194"/>
  <c r="K141"/>
  <c r="K142"/>
  <c r="K143"/>
  <c r="K144"/>
  <c r="K145"/>
  <c r="K130"/>
  <c r="K134"/>
  <c r="K135"/>
  <c r="K98"/>
  <c r="K91" s="1"/>
  <c r="K10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80"/>
  <c r="L182"/>
  <c r="L183"/>
  <c r="L184"/>
  <c r="L185"/>
  <c r="L186"/>
  <c r="L187"/>
  <c r="L188"/>
  <c r="L189"/>
  <c r="L190"/>
  <c r="L191"/>
  <c r="L192"/>
  <c r="L193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55"/>
  <c r="L256"/>
  <c r="L257"/>
  <c r="L258"/>
  <c r="L259"/>
  <c r="L260"/>
  <c r="L261"/>
  <c r="L262"/>
  <c r="L263"/>
  <c r="L264"/>
  <c r="L265"/>
  <c r="L266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8"/>
  <c r="J99"/>
  <c r="J100"/>
  <c r="J101"/>
  <c r="J102"/>
  <c r="J103"/>
  <c r="J104"/>
  <c r="J105"/>
  <c r="J106"/>
  <c r="J107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79"/>
  <c r="L179" s="1"/>
  <c r="J180"/>
  <c r="J181"/>
  <c r="L181" s="1"/>
  <c r="J182"/>
  <c r="J183"/>
  <c r="J184"/>
  <c r="J185"/>
  <c r="J186"/>
  <c r="J187"/>
  <c r="J188"/>
  <c r="J189"/>
  <c r="J190"/>
  <c r="J191"/>
  <c r="J192"/>
  <c r="J193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55"/>
  <c r="J256"/>
  <c r="J257"/>
  <c r="J258"/>
  <c r="J259"/>
  <c r="J260"/>
  <c r="J261"/>
  <c r="J262"/>
  <c r="J263"/>
  <c r="J264"/>
  <c r="J265"/>
  <c r="J266"/>
  <c r="H26" i="75"/>
  <c r="H25" s="1"/>
  <c r="H24" s="1"/>
  <c r="H30"/>
  <c r="H29" s="1"/>
  <c r="H28" s="1"/>
  <c r="AB219" i="74"/>
  <c r="AB87"/>
  <c r="AB86" s="1"/>
  <c r="AB13" s="1"/>
  <c r="AB196"/>
  <c r="AC255"/>
  <c r="AC256"/>
  <c r="AC215"/>
  <c r="AC216"/>
  <c r="AC217"/>
  <c r="AC218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B253"/>
  <c r="AB254"/>
  <c r="AB255"/>
  <c r="AB167"/>
  <c r="AB183"/>
  <c r="AB184"/>
  <c r="AC183"/>
  <c r="AC184"/>
  <c r="AC186"/>
  <c r="AB185"/>
  <c r="AC185" s="1"/>
  <c r="I186"/>
  <c r="I185"/>
  <c r="AB217"/>
  <c r="AB200"/>
  <c r="AB199" s="1"/>
  <c r="AB198" s="1"/>
  <c r="AB197" s="1"/>
  <c r="AB272"/>
  <c r="AB271" s="1"/>
  <c r="AB270" s="1"/>
  <c r="AB352"/>
  <c r="AB351" s="1"/>
  <c r="AB350" s="1"/>
  <c r="AB349" s="1"/>
  <c r="AB348" s="1"/>
  <c r="AB342" s="1"/>
  <c r="AB305"/>
  <c r="AB302"/>
  <c r="AC309"/>
  <c r="AA41"/>
  <c r="AC41" s="1"/>
  <c r="AA128"/>
  <c r="AC128" s="1"/>
  <c r="AA174"/>
  <c r="AC174" s="1"/>
  <c r="AA238"/>
  <c r="AA327"/>
  <c r="AC327" s="1"/>
  <c r="AA404"/>
  <c r="AC404" s="1"/>
  <c r="H68" i="2"/>
  <c r="H92"/>
  <c r="H64" s="1"/>
  <c r="H99" s="1"/>
  <c r="K11" i="41" l="1"/>
  <c r="K12" i="36"/>
  <c r="AB295" i="74"/>
  <c r="AB294" s="1"/>
  <c r="AB281" s="1"/>
  <c r="H23" i="75"/>
  <c r="I95" i="2"/>
  <c r="I96"/>
  <c r="I97"/>
  <c r="I98"/>
  <c r="I76"/>
  <c r="Z35" i="74"/>
  <c r="Z31" s="1"/>
  <c r="Z30" s="1"/>
  <c r="I38"/>
  <c r="AA38" s="1"/>
  <c r="AC38" s="1"/>
  <c r="Z124"/>
  <c r="Z123" s="1"/>
  <c r="Z122" s="1"/>
  <c r="Z121" s="1"/>
  <c r="Z171"/>
  <c r="Z324"/>
  <c r="Z400"/>
  <c r="I29"/>
  <c r="AA29" s="1"/>
  <c r="AC29" s="1"/>
  <c r="I160" i="36"/>
  <c r="I159" s="1"/>
  <c r="Z235" i="74"/>
  <c r="Z234" s="1"/>
  <c r="AB12" l="1"/>
  <c r="H12" i="75"/>
  <c r="Z263" i="74"/>
  <c r="I238" i="41"/>
  <c r="I226"/>
  <c r="I227"/>
  <c r="I208"/>
  <c r="I267"/>
  <c r="I254" s="1"/>
  <c r="I240" s="1"/>
  <c r="I209"/>
  <c r="I210"/>
  <c r="I193"/>
  <c r="I164"/>
  <c r="I163" s="1"/>
  <c r="I162" s="1"/>
  <c r="I161" s="1"/>
  <c r="I213" s="1"/>
  <c r="I165"/>
  <c r="I13" i="36"/>
  <c r="I376"/>
  <c r="I363" s="1"/>
  <c r="I280"/>
  <c r="I243"/>
  <c r="I278"/>
  <c r="I256" s="1"/>
  <c r="I255" s="1"/>
  <c r="I219"/>
  <c r="I205" s="1"/>
  <c r="I191" s="1"/>
  <c r="I182"/>
  <c r="I174" s="1"/>
  <c r="I150" s="1"/>
  <c r="I132"/>
  <c r="I131" s="1"/>
  <c r="I109" s="1"/>
  <c r="H18"/>
  <c r="J18" s="1"/>
  <c r="L18" s="1"/>
  <c r="H20"/>
  <c r="J20" s="1"/>
  <c r="L20" s="1"/>
  <c r="H25"/>
  <c r="J25" s="1"/>
  <c r="L25" s="1"/>
  <c r="H27"/>
  <c r="J27" s="1"/>
  <c r="L27" s="1"/>
  <c r="H28"/>
  <c r="J28" s="1"/>
  <c r="L28" s="1"/>
  <c r="H33"/>
  <c r="J33" s="1"/>
  <c r="L33" s="1"/>
  <c r="H34"/>
  <c r="J34" s="1"/>
  <c r="L34" s="1"/>
  <c r="H35"/>
  <c r="J35" s="1"/>
  <c r="L35" s="1"/>
  <c r="H38"/>
  <c r="J38" s="1"/>
  <c r="L38" s="1"/>
  <c r="H40"/>
  <c r="J40" s="1"/>
  <c r="L40" s="1"/>
  <c r="H41"/>
  <c r="J41" s="1"/>
  <c r="L41" s="1"/>
  <c r="H42"/>
  <c r="J42" s="1"/>
  <c r="L42" s="1"/>
  <c r="H44"/>
  <c r="J44" s="1"/>
  <c r="L44" s="1"/>
  <c r="H49"/>
  <c r="H51"/>
  <c r="H52"/>
  <c r="H56"/>
  <c r="J56" s="1"/>
  <c r="L56" s="1"/>
  <c r="H58"/>
  <c r="J58" s="1"/>
  <c r="L58" s="1"/>
  <c r="H62"/>
  <c r="J62" s="1"/>
  <c r="L62" s="1"/>
  <c r="H64"/>
  <c r="J64" s="1"/>
  <c r="L64" s="1"/>
  <c r="H65"/>
  <c r="J65" s="1"/>
  <c r="L65" s="1"/>
  <c r="H66"/>
  <c r="J66" s="1"/>
  <c r="L66" s="1"/>
  <c r="H68"/>
  <c r="J68" s="1"/>
  <c r="L68" s="1"/>
  <c r="H69"/>
  <c r="J69" s="1"/>
  <c r="L69" s="1"/>
  <c r="H74"/>
  <c r="J74" s="1"/>
  <c r="L74" s="1"/>
  <c r="H75"/>
  <c r="J75" s="1"/>
  <c r="L75" s="1"/>
  <c r="H80"/>
  <c r="J80" s="1"/>
  <c r="L80" s="1"/>
  <c r="H83"/>
  <c r="J83" s="1"/>
  <c r="L83" s="1"/>
  <c r="H89"/>
  <c r="J89" s="1"/>
  <c r="L89" s="1"/>
  <c r="H90"/>
  <c r="J90" s="1"/>
  <c r="L90" s="1"/>
  <c r="H91"/>
  <c r="J91" s="1"/>
  <c r="L91" s="1"/>
  <c r="H96"/>
  <c r="J96" s="1"/>
  <c r="L96" s="1"/>
  <c r="H100"/>
  <c r="J100" s="1"/>
  <c r="L100" s="1"/>
  <c r="H104"/>
  <c r="J104" s="1"/>
  <c r="L104" s="1"/>
  <c r="H108"/>
  <c r="J108" s="1"/>
  <c r="L108" s="1"/>
  <c r="H111"/>
  <c r="J111" s="1"/>
  <c r="L111" s="1"/>
  <c r="H116"/>
  <c r="J116" s="1"/>
  <c r="L116" s="1"/>
  <c r="H118"/>
  <c r="J118" s="1"/>
  <c r="L118" s="1"/>
  <c r="H119"/>
  <c r="J119" s="1"/>
  <c r="L119" s="1"/>
  <c r="H124"/>
  <c r="J124" s="1"/>
  <c r="L124" s="1"/>
  <c r="H126"/>
  <c r="J126" s="1"/>
  <c r="L126" s="1"/>
  <c r="H127"/>
  <c r="J127" s="1"/>
  <c r="L127" s="1"/>
  <c r="H130"/>
  <c r="J130" s="1"/>
  <c r="L130" s="1"/>
  <c r="H135"/>
  <c r="J135" s="1"/>
  <c r="L135" s="1"/>
  <c r="H138"/>
  <c r="J138" s="1"/>
  <c r="L138" s="1"/>
  <c r="H142"/>
  <c r="J142" s="1"/>
  <c r="L142" s="1"/>
  <c r="H146"/>
  <c r="J146" s="1"/>
  <c r="L146" s="1"/>
  <c r="H149"/>
  <c r="J149" s="1"/>
  <c r="L149" s="1"/>
  <c r="H154"/>
  <c r="J154" s="1"/>
  <c r="L154" s="1"/>
  <c r="H158"/>
  <c r="J158" s="1"/>
  <c r="L158" s="1"/>
  <c r="H161"/>
  <c r="J161" s="1"/>
  <c r="L161" s="1"/>
  <c r="H168"/>
  <c r="J168" s="1"/>
  <c r="L168" s="1"/>
  <c r="H169"/>
  <c r="J169" s="1"/>
  <c r="L169" s="1"/>
  <c r="H171"/>
  <c r="J171" s="1"/>
  <c r="L171" s="1"/>
  <c r="H173"/>
  <c r="J173" s="1"/>
  <c r="L173" s="1"/>
  <c r="H177"/>
  <c r="J177" s="1"/>
  <c r="L177" s="1"/>
  <c r="H178"/>
  <c r="J178" s="1"/>
  <c r="L178" s="1"/>
  <c r="H181"/>
  <c r="J181" s="1"/>
  <c r="L181" s="1"/>
  <c r="H183"/>
  <c r="J183" s="1"/>
  <c r="L183" s="1"/>
  <c r="H184"/>
  <c r="J184" s="1"/>
  <c r="L184" s="1"/>
  <c r="H188"/>
  <c r="J188" s="1"/>
  <c r="L188" s="1"/>
  <c r="H190"/>
  <c r="J190" s="1"/>
  <c r="L190" s="1"/>
  <c r="H197"/>
  <c r="J197" s="1"/>
  <c r="L197" s="1"/>
  <c r="H198"/>
  <c r="J198" s="1"/>
  <c r="L198" s="1"/>
  <c r="H200"/>
  <c r="J200" s="1"/>
  <c r="L200" s="1"/>
  <c r="H201"/>
  <c r="J201" s="1"/>
  <c r="L201" s="1"/>
  <c r="H202"/>
  <c r="J202" s="1"/>
  <c r="L202" s="1"/>
  <c r="H209"/>
  <c r="J209" s="1"/>
  <c r="L209" s="1"/>
  <c r="H210"/>
  <c r="J210" s="1"/>
  <c r="L210" s="1"/>
  <c r="H212"/>
  <c r="J212" s="1"/>
  <c r="L212" s="1"/>
  <c r="H213"/>
  <c r="J213" s="1"/>
  <c r="L213" s="1"/>
  <c r="H214"/>
  <c r="J214" s="1"/>
  <c r="L214" s="1"/>
  <c r="H215"/>
  <c r="J215" s="1"/>
  <c r="L215" s="1"/>
  <c r="H216"/>
  <c r="J216" s="1"/>
  <c r="L216" s="1"/>
  <c r="H217"/>
  <c r="J217" s="1"/>
  <c r="L217" s="1"/>
  <c r="H220"/>
  <c r="J220" s="1"/>
  <c r="L220" s="1"/>
  <c r="H226"/>
  <c r="J226" s="1"/>
  <c r="L226" s="1"/>
  <c r="H227"/>
  <c r="J227" s="1"/>
  <c r="L227" s="1"/>
  <c r="H228"/>
  <c r="J228" s="1"/>
  <c r="L228" s="1"/>
  <c r="H232"/>
  <c r="J232" s="1"/>
  <c r="L232" s="1"/>
  <c r="H234"/>
  <c r="J234" s="1"/>
  <c r="L234" s="1"/>
  <c r="H235"/>
  <c r="J235" s="1"/>
  <c r="L235" s="1"/>
  <c r="H237"/>
  <c r="J237" s="1"/>
  <c r="L237" s="1"/>
  <c r="H242"/>
  <c r="J242" s="1"/>
  <c r="L242" s="1"/>
  <c r="H247"/>
  <c r="J247" s="1"/>
  <c r="L247" s="1"/>
  <c r="H248"/>
  <c r="J248" s="1"/>
  <c r="L248" s="1"/>
  <c r="H252"/>
  <c r="J252" s="1"/>
  <c r="L252" s="1"/>
  <c r="H254"/>
  <c r="J254" s="1"/>
  <c r="L254" s="1"/>
  <c r="H261"/>
  <c r="J261" s="1"/>
  <c r="L261" s="1"/>
  <c r="H263"/>
  <c r="J263" s="1"/>
  <c r="L263" s="1"/>
  <c r="H265"/>
  <c r="J265" s="1"/>
  <c r="L265" s="1"/>
  <c r="H266"/>
  <c r="J266" s="1"/>
  <c r="L266" s="1"/>
  <c r="H269"/>
  <c r="J269" s="1"/>
  <c r="L269" s="1"/>
  <c r="H270"/>
  <c r="J270" s="1"/>
  <c r="L270" s="1"/>
  <c r="H271"/>
  <c r="J271" s="1"/>
  <c r="L271" s="1"/>
  <c r="H274"/>
  <c r="J274" s="1"/>
  <c r="L274" s="1"/>
  <c r="H276"/>
  <c r="J276" s="1"/>
  <c r="L276" s="1"/>
  <c r="H277"/>
  <c r="J277" s="1"/>
  <c r="L277" s="1"/>
  <c r="H279"/>
  <c r="J279" s="1"/>
  <c r="L279" s="1"/>
  <c r="H283"/>
  <c r="J283" s="1"/>
  <c r="L283" s="1"/>
  <c r="H287"/>
  <c r="J287" s="1"/>
  <c r="L287" s="1"/>
  <c r="H289"/>
  <c r="J289" s="1"/>
  <c r="L289" s="1"/>
  <c r="H291"/>
  <c r="J291" s="1"/>
  <c r="L291" s="1"/>
  <c r="H292"/>
  <c r="J292" s="1"/>
  <c r="L292" s="1"/>
  <c r="H298"/>
  <c r="J298" s="1"/>
  <c r="L298" s="1"/>
  <c r="H303"/>
  <c r="J303" s="1"/>
  <c r="L303" s="1"/>
  <c r="H305"/>
  <c r="J305" s="1"/>
  <c r="L305" s="1"/>
  <c r="H310"/>
  <c r="J310" s="1"/>
  <c r="L310" s="1"/>
  <c r="H325"/>
  <c r="J325" s="1"/>
  <c r="L325" s="1"/>
  <c r="H330"/>
  <c r="J330" s="1"/>
  <c r="L330" s="1"/>
  <c r="H332"/>
  <c r="J332" s="1"/>
  <c r="L332" s="1"/>
  <c r="H333"/>
  <c r="J333" s="1"/>
  <c r="L333" s="1"/>
  <c r="H334"/>
  <c r="J334" s="1"/>
  <c r="L334" s="1"/>
  <c r="H335"/>
  <c r="J335" s="1"/>
  <c r="L335" s="1"/>
  <c r="H337"/>
  <c r="J337" s="1"/>
  <c r="L337" s="1"/>
  <c r="H343"/>
  <c r="J343" s="1"/>
  <c r="L343" s="1"/>
  <c r="H345"/>
  <c r="J345" s="1"/>
  <c r="L345" s="1"/>
  <c r="H347"/>
  <c r="J347" s="1"/>
  <c r="L347" s="1"/>
  <c r="H348"/>
  <c r="J348" s="1"/>
  <c r="L348" s="1"/>
  <c r="H350"/>
  <c r="J350" s="1"/>
  <c r="L350" s="1"/>
  <c r="H356"/>
  <c r="J356" s="1"/>
  <c r="L356" s="1"/>
  <c r="H362"/>
  <c r="J362" s="1"/>
  <c r="L362" s="1"/>
  <c r="H368"/>
  <c r="J368" s="1"/>
  <c r="L368" s="1"/>
  <c r="H370"/>
  <c r="J370" s="1"/>
  <c r="L370" s="1"/>
  <c r="H373"/>
  <c r="J373" s="1"/>
  <c r="L373" s="1"/>
  <c r="H375"/>
  <c r="J375" s="1"/>
  <c r="L375" s="1"/>
  <c r="H377"/>
  <c r="J377" s="1"/>
  <c r="L377" s="1"/>
  <c r="H378"/>
  <c r="J378" s="1"/>
  <c r="L378" s="1"/>
  <c r="H15" i="41"/>
  <c r="J15" s="1"/>
  <c r="H18"/>
  <c r="J18" s="1"/>
  <c r="H20"/>
  <c r="J20" s="1"/>
  <c r="H21"/>
  <c r="J21" s="1"/>
  <c r="H22"/>
  <c r="J22" s="1"/>
  <c r="H24"/>
  <c r="J24" s="1"/>
  <c r="H27"/>
  <c r="J27" s="1"/>
  <c r="H33"/>
  <c r="J33" s="1"/>
  <c r="H34"/>
  <c r="J34" s="1"/>
  <c r="H35"/>
  <c r="J35" s="1"/>
  <c r="H40"/>
  <c r="J40" s="1"/>
  <c r="H42"/>
  <c r="J42" s="1"/>
  <c r="H43"/>
  <c r="J43" s="1"/>
  <c r="H44"/>
  <c r="J44" s="1"/>
  <c r="H45"/>
  <c r="J45" s="1"/>
  <c r="H46"/>
  <c r="J46" s="1"/>
  <c r="H50"/>
  <c r="J50" s="1"/>
  <c r="H51"/>
  <c r="J51" s="1"/>
  <c r="H52"/>
  <c r="J52" s="1"/>
  <c r="H56"/>
  <c r="J56" s="1"/>
  <c r="H57"/>
  <c r="J57" s="1"/>
  <c r="H58"/>
  <c r="J58" s="1"/>
  <c r="H61"/>
  <c r="J61" s="1"/>
  <c r="H63"/>
  <c r="J63" s="1"/>
  <c r="H64"/>
  <c r="J64" s="1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5"/>
  <c r="J95" s="1"/>
  <c r="L95" s="1"/>
  <c r="H97"/>
  <c r="J97" s="1"/>
  <c r="L97" s="1"/>
  <c r="H98"/>
  <c r="H99"/>
  <c r="H100"/>
  <c r="H101"/>
  <c r="H102"/>
  <c r="H103"/>
  <c r="H104"/>
  <c r="H105"/>
  <c r="H106"/>
  <c r="H111"/>
  <c r="J111" s="1"/>
  <c r="L111" s="1"/>
  <c r="H113"/>
  <c r="J113" s="1"/>
  <c r="L113" s="1"/>
  <c r="H114"/>
  <c r="J114" s="1"/>
  <c r="L114" s="1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53"/>
  <c r="J153" s="1"/>
  <c r="L153" s="1"/>
  <c r="H154"/>
  <c r="J154" s="1"/>
  <c r="L154" s="1"/>
  <c r="H156"/>
  <c r="J156" s="1"/>
  <c r="L156" s="1"/>
  <c r="H157"/>
  <c r="J157" s="1"/>
  <c r="L157" s="1"/>
  <c r="H160"/>
  <c r="J160" s="1"/>
  <c r="L160" s="1"/>
  <c r="H166"/>
  <c r="J166" s="1"/>
  <c r="L166" s="1"/>
  <c r="H167"/>
  <c r="J167" s="1"/>
  <c r="L167" s="1"/>
  <c r="H173"/>
  <c r="J173" s="1"/>
  <c r="L173" s="1"/>
  <c r="H177"/>
  <c r="J177" s="1"/>
  <c r="L177" s="1"/>
  <c r="H178"/>
  <c r="J178" s="1"/>
  <c r="L178" s="1"/>
  <c r="H179"/>
  <c r="H180"/>
  <c r="H181"/>
  <c r="H182"/>
  <c r="H183"/>
  <c r="H184"/>
  <c r="H185"/>
  <c r="H186"/>
  <c r="H187"/>
  <c r="H188"/>
  <c r="H189"/>
  <c r="H190"/>
  <c r="H191"/>
  <c r="H192"/>
  <c r="H193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7"/>
  <c r="J217" s="1"/>
  <c r="L217" s="1"/>
  <c r="H220"/>
  <c r="J220" s="1"/>
  <c r="L220" s="1"/>
  <c r="H222"/>
  <c r="J222" s="1"/>
  <c r="L222" s="1"/>
  <c r="H225"/>
  <c r="J225" s="1"/>
  <c r="L225" s="1"/>
  <c r="H228"/>
  <c r="J228" s="1"/>
  <c r="L228" s="1"/>
  <c r="H230"/>
  <c r="J230" s="1"/>
  <c r="L230" s="1"/>
  <c r="H232"/>
  <c r="J232" s="1"/>
  <c r="L232" s="1"/>
  <c r="H235"/>
  <c r="J235" s="1"/>
  <c r="L235" s="1"/>
  <c r="H237"/>
  <c r="J237" s="1"/>
  <c r="L237" s="1"/>
  <c r="H239"/>
  <c r="J239" s="1"/>
  <c r="L239" s="1"/>
  <c r="H242"/>
  <c r="J242" s="1"/>
  <c r="L242" s="1"/>
  <c r="H245"/>
  <c r="J245" s="1"/>
  <c r="L245" s="1"/>
  <c r="H247"/>
  <c r="J247" s="1"/>
  <c r="L247" s="1"/>
  <c r="H249"/>
  <c r="J249" s="1"/>
  <c r="L249" s="1"/>
  <c r="H251"/>
  <c r="J251" s="1"/>
  <c r="L251" s="1"/>
  <c r="H253"/>
  <c r="J253" s="1"/>
  <c r="L253" s="1"/>
  <c r="H259"/>
  <c r="H261"/>
  <c r="H264"/>
  <c r="H266"/>
  <c r="H268"/>
  <c r="J268" s="1"/>
  <c r="L268" s="1"/>
  <c r="H269"/>
  <c r="J269" s="1"/>
  <c r="E14" i="2"/>
  <c r="G14" s="1"/>
  <c r="I14" s="1"/>
  <c r="E15"/>
  <c r="G15" s="1"/>
  <c r="I15" s="1"/>
  <c r="E17"/>
  <c r="G17" s="1"/>
  <c r="I17" s="1"/>
  <c r="E18"/>
  <c r="G18" s="1"/>
  <c r="I18" s="1"/>
  <c r="E19"/>
  <c r="G19" s="1"/>
  <c r="I19" s="1"/>
  <c r="E20"/>
  <c r="G20" s="1"/>
  <c r="I20" s="1"/>
  <c r="E24"/>
  <c r="G24" s="1"/>
  <c r="I24" s="1"/>
  <c r="E26"/>
  <c r="G26" s="1"/>
  <c r="I26" s="1"/>
  <c r="E28"/>
  <c r="G28" s="1"/>
  <c r="I28" s="1"/>
  <c r="E30"/>
  <c r="G30" s="1"/>
  <c r="I30" s="1"/>
  <c r="E31"/>
  <c r="G31" s="1"/>
  <c r="I31" s="1"/>
  <c r="E34"/>
  <c r="G34" s="1"/>
  <c r="I34" s="1"/>
  <c r="E36"/>
  <c r="G36" s="1"/>
  <c r="I36" s="1"/>
  <c r="E37"/>
  <c r="G37" s="1"/>
  <c r="I37" s="1"/>
  <c r="E39"/>
  <c r="G39" s="1"/>
  <c r="I39" s="1"/>
  <c r="E40"/>
  <c r="G40" s="1"/>
  <c r="I40" s="1"/>
  <c r="E41"/>
  <c r="G41" s="1"/>
  <c r="I41" s="1"/>
  <c r="E42"/>
  <c r="G42" s="1"/>
  <c r="I42" s="1"/>
  <c r="E43"/>
  <c r="G43" s="1"/>
  <c r="I43" s="1"/>
  <c r="E46"/>
  <c r="G46" s="1"/>
  <c r="I46" s="1"/>
  <c r="E47"/>
  <c r="G47" s="1"/>
  <c r="I47" s="1"/>
  <c r="E48"/>
  <c r="G48" s="1"/>
  <c r="I48" s="1"/>
  <c r="E49"/>
  <c r="G49" s="1"/>
  <c r="I49" s="1"/>
  <c r="E51"/>
  <c r="G51" s="1"/>
  <c r="I51" s="1"/>
  <c r="E53"/>
  <c r="G53" s="1"/>
  <c r="I53" s="1"/>
  <c r="E54"/>
  <c r="G54" s="1"/>
  <c r="I54" s="1"/>
  <c r="E55"/>
  <c r="G55" s="1"/>
  <c r="I55" s="1"/>
  <c r="E56"/>
  <c r="G56" s="1"/>
  <c r="I56" s="1"/>
  <c r="E57"/>
  <c r="G57" s="1"/>
  <c r="I57" s="1"/>
  <c r="E59"/>
  <c r="G59" s="1"/>
  <c r="I59" s="1"/>
  <c r="E60"/>
  <c r="G60" s="1"/>
  <c r="I60" s="1"/>
  <c r="E61"/>
  <c r="G61" s="1"/>
  <c r="I61" s="1"/>
  <c r="E62"/>
  <c r="G62" s="1"/>
  <c r="I62" s="1"/>
  <c r="E63"/>
  <c r="G63" s="1"/>
  <c r="I63" s="1"/>
  <c r="E66"/>
  <c r="G66" s="1"/>
  <c r="I66" s="1"/>
  <c r="E67"/>
  <c r="G67" s="1"/>
  <c r="I67" s="1"/>
  <c r="E69"/>
  <c r="G69" s="1"/>
  <c r="I69" s="1"/>
  <c r="E70"/>
  <c r="G70" s="1"/>
  <c r="I70" s="1"/>
  <c r="E71"/>
  <c r="G71" s="1"/>
  <c r="I71" s="1"/>
  <c r="E72"/>
  <c r="G72" s="1"/>
  <c r="I72" s="1"/>
  <c r="E73"/>
  <c r="G73" s="1"/>
  <c r="I73" s="1"/>
  <c r="E74"/>
  <c r="G74" s="1"/>
  <c r="I74" s="1"/>
  <c r="E75"/>
  <c r="G75" s="1"/>
  <c r="I75" s="1"/>
  <c r="E77"/>
  <c r="G77" s="1"/>
  <c r="I77" s="1"/>
  <c r="E78"/>
  <c r="G78" s="1"/>
  <c r="I78" s="1"/>
  <c r="E79"/>
  <c r="G79" s="1"/>
  <c r="I79" s="1"/>
  <c r="E81"/>
  <c r="G81" s="1"/>
  <c r="I81" s="1"/>
  <c r="E83"/>
  <c r="G83" s="1"/>
  <c r="I83" s="1"/>
  <c r="E84"/>
  <c r="G84" s="1"/>
  <c r="I84" s="1"/>
  <c r="E85"/>
  <c r="G85" s="1"/>
  <c r="I85" s="1"/>
  <c r="E86"/>
  <c r="G86" s="1"/>
  <c r="I86" s="1"/>
  <c r="E87"/>
  <c r="G87" s="1"/>
  <c r="I87" s="1"/>
  <c r="E88"/>
  <c r="G88" s="1"/>
  <c r="I88" s="1"/>
  <c r="E89"/>
  <c r="G89" s="1"/>
  <c r="I89" s="1"/>
  <c r="E90"/>
  <c r="G90" s="1"/>
  <c r="I90" s="1"/>
  <c r="E91"/>
  <c r="G91" s="1"/>
  <c r="I91" s="1"/>
  <c r="E93"/>
  <c r="G93" s="1"/>
  <c r="I93" s="1"/>
  <c r="E94"/>
  <c r="G94" s="1"/>
  <c r="I94" s="1"/>
  <c r="E96"/>
  <c r="G96" s="1"/>
  <c r="E97"/>
  <c r="G97" s="1"/>
  <c r="Z396" i="74"/>
  <c r="Z372" s="1"/>
  <c r="Z325"/>
  <c r="Z323" s="1"/>
  <c r="Z172"/>
  <c r="Z170" s="1"/>
  <c r="Z169" s="1"/>
  <c r="Z168" s="1"/>
  <c r="Z167" s="1"/>
  <c r="F26" i="75"/>
  <c r="F25" s="1"/>
  <c r="F30"/>
  <c r="F28" s="1"/>
  <c r="I251" i="74"/>
  <c r="AA251" s="1"/>
  <c r="Z250"/>
  <c r="Z249" s="1"/>
  <c r="Z248" s="1"/>
  <c r="Z243" s="1"/>
  <c r="Z233" s="1"/>
  <c r="F64" i="2"/>
  <c r="F99" s="1"/>
  <c r="F68"/>
  <c r="Z164" i="74"/>
  <c r="Z151" s="1"/>
  <c r="Z120" s="1"/>
  <c r="Z262"/>
  <c r="Z261" s="1"/>
  <c r="Z257"/>
  <c r="Z254" s="1"/>
  <c r="Z253" s="1"/>
  <c r="Z223"/>
  <c r="Z222" s="1"/>
  <c r="Z221" s="1"/>
  <c r="Z220" s="1"/>
  <c r="Z231"/>
  <c r="Z230" s="1"/>
  <c r="Z229" s="1"/>
  <c r="I12" i="36" l="1"/>
  <c r="J51"/>
  <c r="L51" s="1"/>
  <c r="J52"/>
  <c r="L52" s="1"/>
  <c r="J49"/>
  <c r="L49" s="1"/>
  <c r="L269" i="41"/>
  <c r="I11"/>
  <c r="Z219" i="74"/>
  <c r="F29" i="75"/>
  <c r="F24"/>
  <c r="Z12" i="74"/>
  <c r="G264" i="36"/>
  <c r="H380" i="74"/>
  <c r="F23" i="75" l="1"/>
  <c r="F12" s="1"/>
  <c r="G12" s="1"/>
  <c r="G224" i="41"/>
  <c r="G223" s="1"/>
  <c r="G214" s="1"/>
  <c r="G267"/>
  <c r="G254" s="1"/>
  <c r="G240" s="1"/>
  <c r="G210"/>
  <c r="G209" s="1"/>
  <c r="G208" s="1"/>
  <c r="G203"/>
  <c r="G193"/>
  <c r="F193"/>
  <c r="G191"/>
  <c r="G183"/>
  <c r="G182" s="1"/>
  <c r="G179" s="1"/>
  <c r="G185"/>
  <c r="G184" s="1"/>
  <c r="G189"/>
  <c r="G170"/>
  <c r="G169" s="1"/>
  <c r="G168" s="1"/>
  <c r="G172"/>
  <c r="G171" s="1"/>
  <c r="G165"/>
  <c r="G164" s="1"/>
  <c r="G163" s="1"/>
  <c r="F165"/>
  <c r="G145"/>
  <c r="G144" s="1"/>
  <c r="G143" s="1"/>
  <c r="G142" s="1"/>
  <c r="G141" s="1"/>
  <c r="G132"/>
  <c r="G131" s="1"/>
  <c r="G130" s="1"/>
  <c r="G102"/>
  <c r="G99" s="1"/>
  <c r="G100"/>
  <c r="G94"/>
  <c r="G93" s="1"/>
  <c r="G92" s="1"/>
  <c r="G55"/>
  <c r="G54" s="1"/>
  <c r="G53" s="1"/>
  <c r="G41"/>
  <c r="G39"/>
  <c r="G29"/>
  <c r="G12"/>
  <c r="F267"/>
  <c r="H267" s="1"/>
  <c r="J267" s="1"/>
  <c r="L267" s="1"/>
  <c r="F265"/>
  <c r="H265" s="1"/>
  <c r="F263"/>
  <c r="H263" s="1"/>
  <c r="F260"/>
  <c r="H260" s="1"/>
  <c r="F258"/>
  <c r="H258" s="1"/>
  <c r="F252"/>
  <c r="H252" s="1"/>
  <c r="J252" s="1"/>
  <c r="L252" s="1"/>
  <c r="F250"/>
  <c r="H250" s="1"/>
  <c r="J250" s="1"/>
  <c r="L250" s="1"/>
  <c r="F248"/>
  <c r="H248" s="1"/>
  <c r="J248" s="1"/>
  <c r="L248" s="1"/>
  <c r="F246"/>
  <c r="H246" s="1"/>
  <c r="J246" s="1"/>
  <c r="L246" s="1"/>
  <c r="F244"/>
  <c r="H244" s="1"/>
  <c r="J244" s="1"/>
  <c r="L244" s="1"/>
  <c r="F241"/>
  <c r="H241" s="1"/>
  <c r="J241" s="1"/>
  <c r="L241" s="1"/>
  <c r="F238"/>
  <c r="H238" s="1"/>
  <c r="J238" s="1"/>
  <c r="L238" s="1"/>
  <c r="F236"/>
  <c r="H236" s="1"/>
  <c r="J236" s="1"/>
  <c r="L236" s="1"/>
  <c r="F234"/>
  <c r="F231"/>
  <c r="H231" s="1"/>
  <c r="J231" s="1"/>
  <c r="L231" s="1"/>
  <c r="F229"/>
  <c r="H229" s="1"/>
  <c r="J229" s="1"/>
  <c r="L229" s="1"/>
  <c r="F227"/>
  <c r="F224"/>
  <c r="F221"/>
  <c r="H221" s="1"/>
  <c r="J221" s="1"/>
  <c r="L221" s="1"/>
  <c r="F219"/>
  <c r="H219" s="1"/>
  <c r="J219" s="1"/>
  <c r="L219" s="1"/>
  <c r="F218"/>
  <c r="H218" s="1"/>
  <c r="J218" s="1"/>
  <c r="L218" s="1"/>
  <c r="F216"/>
  <c r="H216" s="1"/>
  <c r="J216" s="1"/>
  <c r="L216" s="1"/>
  <c r="F215"/>
  <c r="H215" s="1"/>
  <c r="J215" s="1"/>
  <c r="L215" s="1"/>
  <c r="F210"/>
  <c r="F209"/>
  <c r="F208" s="1"/>
  <c r="F204"/>
  <c r="F203" s="1"/>
  <c r="F201"/>
  <c r="F200" s="1"/>
  <c r="F199" s="1"/>
  <c r="F189"/>
  <c r="F187"/>
  <c r="F185"/>
  <c r="F184"/>
  <c r="F183"/>
  <c r="F182"/>
  <c r="F180"/>
  <c r="F179"/>
  <c r="F176"/>
  <c r="H176" s="1"/>
  <c r="J176" s="1"/>
  <c r="L176" s="1"/>
  <c r="F175"/>
  <c r="F172"/>
  <c r="F170"/>
  <c r="F164"/>
  <c r="F159"/>
  <c r="F155"/>
  <c r="H155" s="1"/>
  <c r="J155" s="1"/>
  <c r="L155" s="1"/>
  <c r="F152"/>
  <c r="H152" s="1"/>
  <c r="J152" s="1"/>
  <c r="L152" s="1"/>
  <c r="F145"/>
  <c r="F144" s="1"/>
  <c r="F143" s="1"/>
  <c r="F142" s="1"/>
  <c r="F141" s="1"/>
  <c r="F139"/>
  <c r="F137"/>
  <c r="F135"/>
  <c r="F134"/>
  <c r="F132"/>
  <c r="F131"/>
  <c r="F130" s="1"/>
  <c r="F128"/>
  <c r="F127" s="1"/>
  <c r="F124"/>
  <c r="F119"/>
  <c r="F118" s="1"/>
  <c r="F117"/>
  <c r="F116" s="1"/>
  <c r="F112"/>
  <c r="H112" s="1"/>
  <c r="J112" s="1"/>
  <c r="L112" s="1"/>
  <c r="F110"/>
  <c r="H110" s="1"/>
  <c r="J110" s="1"/>
  <c r="L110" s="1"/>
  <c r="F102"/>
  <c r="F100"/>
  <c r="F96"/>
  <c r="H96" s="1"/>
  <c r="J96" s="1"/>
  <c r="L96" s="1"/>
  <c r="F94"/>
  <c r="H94" s="1"/>
  <c r="J94" s="1"/>
  <c r="L94" s="1"/>
  <c r="F88"/>
  <c r="F87" s="1"/>
  <c r="F86" s="1"/>
  <c r="F82"/>
  <c r="F81"/>
  <c r="F80" s="1"/>
  <c r="F78"/>
  <c r="F77" s="1"/>
  <c r="F76" s="1"/>
  <c r="F74"/>
  <c r="F70"/>
  <c r="F69" s="1"/>
  <c r="F68" s="1"/>
  <c r="F66"/>
  <c r="F62"/>
  <c r="H62" s="1"/>
  <c r="F60"/>
  <c r="F55"/>
  <c r="F49"/>
  <c r="H49" s="1"/>
  <c r="F48"/>
  <c r="H48" s="1"/>
  <c r="F47"/>
  <c r="H47" s="1"/>
  <c r="F41"/>
  <c r="F39"/>
  <c r="H39" s="1"/>
  <c r="F32"/>
  <c r="H32" s="1"/>
  <c r="F26"/>
  <c r="F23"/>
  <c r="H23" s="1"/>
  <c r="F19"/>
  <c r="H19" s="1"/>
  <c r="F17"/>
  <c r="F14"/>
  <c r="D30" i="75"/>
  <c r="D29" s="1"/>
  <c r="C30"/>
  <c r="D28"/>
  <c r="D26"/>
  <c r="D25" s="1"/>
  <c r="D24"/>
  <c r="C23"/>
  <c r="C21"/>
  <c r="D18"/>
  <c r="E18" s="1"/>
  <c r="C18"/>
  <c r="C14"/>
  <c r="C13"/>
  <c r="G23" l="1"/>
  <c r="F158" i="41"/>
  <c r="H158" s="1"/>
  <c r="J158" s="1"/>
  <c r="L158" s="1"/>
  <c r="H159"/>
  <c r="J159" s="1"/>
  <c r="L159" s="1"/>
  <c r="F169"/>
  <c r="H170"/>
  <c r="J170" s="1"/>
  <c r="L170" s="1"/>
  <c r="F174"/>
  <c r="H174" s="1"/>
  <c r="J174" s="1"/>
  <c r="L174" s="1"/>
  <c r="H175"/>
  <c r="J175" s="1"/>
  <c r="L175" s="1"/>
  <c r="F163"/>
  <c r="H164"/>
  <c r="J164" s="1"/>
  <c r="L164" s="1"/>
  <c r="F171"/>
  <c r="H171" s="1"/>
  <c r="J171" s="1"/>
  <c r="L171" s="1"/>
  <c r="H172"/>
  <c r="J172" s="1"/>
  <c r="L172" s="1"/>
  <c r="H165"/>
  <c r="J165" s="1"/>
  <c r="L165" s="1"/>
  <c r="J32"/>
  <c r="F38"/>
  <c r="H41"/>
  <c r="J48"/>
  <c r="F54"/>
  <c r="H55"/>
  <c r="J62"/>
  <c r="J39"/>
  <c r="J47"/>
  <c r="J49"/>
  <c r="F59"/>
  <c r="H59" s="1"/>
  <c r="H60"/>
  <c r="F25"/>
  <c r="H25" s="1"/>
  <c r="H26"/>
  <c r="F16"/>
  <c r="H16" s="1"/>
  <c r="H17"/>
  <c r="J23"/>
  <c r="F13"/>
  <c r="H14"/>
  <c r="J19"/>
  <c r="F226"/>
  <c r="H226" s="1"/>
  <c r="J226" s="1"/>
  <c r="L226" s="1"/>
  <c r="H227"/>
  <c r="J227" s="1"/>
  <c r="L227" s="1"/>
  <c r="F223"/>
  <c r="H223" s="1"/>
  <c r="J223" s="1"/>
  <c r="L223" s="1"/>
  <c r="H224"/>
  <c r="J224" s="1"/>
  <c r="L224" s="1"/>
  <c r="F233"/>
  <c r="H233" s="1"/>
  <c r="J233" s="1"/>
  <c r="L233" s="1"/>
  <c r="H234"/>
  <c r="J234" s="1"/>
  <c r="L234" s="1"/>
  <c r="F243"/>
  <c r="H243" s="1"/>
  <c r="J243" s="1"/>
  <c r="L243" s="1"/>
  <c r="F31"/>
  <c r="H31" s="1"/>
  <c r="F65"/>
  <c r="F93"/>
  <c r="H93" s="1"/>
  <c r="J93" s="1"/>
  <c r="L93" s="1"/>
  <c r="F99"/>
  <c r="F98" s="1"/>
  <c r="F109"/>
  <c r="H109" s="1"/>
  <c r="J109" s="1"/>
  <c r="L109" s="1"/>
  <c r="F122"/>
  <c r="F151"/>
  <c r="H151" s="1"/>
  <c r="J151" s="1"/>
  <c r="L151" s="1"/>
  <c r="F257"/>
  <c r="H257" s="1"/>
  <c r="F262"/>
  <c r="H262" s="1"/>
  <c r="C12" i="75"/>
  <c r="F115" i="41"/>
  <c r="F123"/>
  <c r="F126"/>
  <c r="F73"/>
  <c r="G162"/>
  <c r="G161" s="1"/>
  <c r="G98"/>
  <c r="G91"/>
  <c r="G38"/>
  <c r="G37"/>
  <c r="F85"/>
  <c r="F84"/>
  <c r="F214"/>
  <c r="H214" s="1"/>
  <c r="L214" s="1"/>
  <c r="D23" i="75"/>
  <c r="E23" s="1"/>
  <c r="F162" i="41" l="1"/>
  <c r="H163"/>
  <c r="J163" s="1"/>
  <c r="L163" s="1"/>
  <c r="F168"/>
  <c r="H168" s="1"/>
  <c r="J168" s="1"/>
  <c r="L168" s="1"/>
  <c r="H169"/>
  <c r="J169" s="1"/>
  <c r="L169" s="1"/>
  <c r="J59"/>
  <c r="F53"/>
  <c r="H53" s="1"/>
  <c r="H54"/>
  <c r="F37"/>
  <c r="H38"/>
  <c r="J31"/>
  <c r="J60"/>
  <c r="J55"/>
  <c r="J41"/>
  <c r="J25"/>
  <c r="J26"/>
  <c r="F12"/>
  <c r="H12" s="1"/>
  <c r="H13"/>
  <c r="J16"/>
  <c r="J14"/>
  <c r="J17"/>
  <c r="F256"/>
  <c r="H256" s="1"/>
  <c r="F150"/>
  <c r="H150" s="1"/>
  <c r="J150" s="1"/>
  <c r="L150" s="1"/>
  <c r="F108"/>
  <c r="H108" s="1"/>
  <c r="J108" s="1"/>
  <c r="L108" s="1"/>
  <c r="F92"/>
  <c r="H92" s="1"/>
  <c r="J92" s="1"/>
  <c r="L92" s="1"/>
  <c r="F30"/>
  <c r="H30" s="1"/>
  <c r="D12" i="75"/>
  <c r="E12" s="1"/>
  <c r="F72" i="41"/>
  <c r="G36"/>
  <c r="F273" i="36"/>
  <c r="G273"/>
  <c r="E273"/>
  <c r="G187"/>
  <c r="H273" l="1"/>
  <c r="J273" s="1"/>
  <c r="L273" s="1"/>
  <c r="F161" i="41"/>
  <c r="H161" s="1"/>
  <c r="J161" s="1"/>
  <c r="L161" s="1"/>
  <c r="H162"/>
  <c r="J162" s="1"/>
  <c r="L162" s="1"/>
  <c r="J30"/>
  <c r="F36"/>
  <c r="H36" s="1"/>
  <c r="H37"/>
  <c r="J53"/>
  <c r="J38"/>
  <c r="J54"/>
  <c r="J12"/>
  <c r="J13"/>
  <c r="F29"/>
  <c r="H29" s="1"/>
  <c r="F91"/>
  <c r="H91" s="1"/>
  <c r="J91" s="1"/>
  <c r="L91" s="1"/>
  <c r="F149"/>
  <c r="H149" s="1"/>
  <c r="J149" s="1"/>
  <c r="L149" s="1"/>
  <c r="F255"/>
  <c r="H255" s="1"/>
  <c r="G28"/>
  <c r="F186" i="36"/>
  <c r="G186"/>
  <c r="F187"/>
  <c r="F376"/>
  <c r="F363" s="1"/>
  <c r="G376"/>
  <c r="G363" s="1"/>
  <c r="E376"/>
  <c r="F196"/>
  <c r="F195" s="1"/>
  <c r="F194" s="1"/>
  <c r="F193" s="1"/>
  <c r="F192" s="1"/>
  <c r="G196"/>
  <c r="G195" s="1"/>
  <c r="G194" s="1"/>
  <c r="G193" s="1"/>
  <c r="G192" s="1"/>
  <c r="F302"/>
  <c r="F301" s="1"/>
  <c r="F300" s="1"/>
  <c r="F299" s="1"/>
  <c r="F293" s="1"/>
  <c r="G302"/>
  <c r="G301" s="1"/>
  <c r="G300" s="1"/>
  <c r="G299" s="1"/>
  <c r="G293" s="1"/>
  <c r="F282"/>
  <c r="F281" s="1"/>
  <c r="F280" s="1"/>
  <c r="G282"/>
  <c r="G281" s="1"/>
  <c r="G280" s="1"/>
  <c r="F278"/>
  <c r="G278"/>
  <c r="F272"/>
  <c r="G272"/>
  <c r="F268"/>
  <c r="G268"/>
  <c r="F267"/>
  <c r="G267"/>
  <c r="F262"/>
  <c r="G262"/>
  <c r="F260"/>
  <c r="G260"/>
  <c r="F259"/>
  <c r="G259"/>
  <c r="F258"/>
  <c r="G258"/>
  <c r="F257"/>
  <c r="F256" s="1"/>
  <c r="G257"/>
  <c r="G256" s="1"/>
  <c r="F241"/>
  <c r="G241"/>
  <c r="F240"/>
  <c r="G240"/>
  <c r="F239"/>
  <c r="G239"/>
  <c r="F238"/>
  <c r="G238"/>
  <c r="F230"/>
  <c r="F229" s="1"/>
  <c r="G230"/>
  <c r="G229" s="1"/>
  <c r="F222"/>
  <c r="G222"/>
  <c r="F211"/>
  <c r="G211"/>
  <c r="F208"/>
  <c r="G208"/>
  <c r="F207"/>
  <c r="G207"/>
  <c r="F206"/>
  <c r="G206"/>
  <c r="G236"/>
  <c r="H236" s="1"/>
  <c r="J236" s="1"/>
  <c r="L236" s="1"/>
  <c r="F219"/>
  <c r="G219"/>
  <c r="G137"/>
  <c r="G136" s="1"/>
  <c r="G132" s="1"/>
  <c r="G131" s="1"/>
  <c r="F132"/>
  <c r="F131" s="1"/>
  <c r="E137"/>
  <c r="H137" s="1"/>
  <c r="J137" s="1"/>
  <c r="L137" s="1"/>
  <c r="F182"/>
  <c r="G185"/>
  <c r="E187"/>
  <c r="H187" s="1"/>
  <c r="J187" s="1"/>
  <c r="L187" s="1"/>
  <c r="F189"/>
  <c r="H189" s="1"/>
  <c r="J189" s="1"/>
  <c r="L189" s="1"/>
  <c r="F167"/>
  <c r="F166" s="1"/>
  <c r="F165" s="1"/>
  <c r="F164" s="1"/>
  <c r="F163" s="1"/>
  <c r="G167"/>
  <c r="G166" s="1"/>
  <c r="G165" s="1"/>
  <c r="G164" s="1"/>
  <c r="G163" s="1"/>
  <c r="F180"/>
  <c r="F179" s="1"/>
  <c r="F174" s="1"/>
  <c r="G180"/>
  <c r="G179" s="1"/>
  <c r="G174" s="1"/>
  <c r="F123"/>
  <c r="F122" s="1"/>
  <c r="F121" s="1"/>
  <c r="F120" s="1"/>
  <c r="G123"/>
  <c r="G122" s="1"/>
  <c r="G121" s="1"/>
  <c r="G120" s="1"/>
  <c r="F39"/>
  <c r="F36" s="1"/>
  <c r="F30" s="1"/>
  <c r="F29" s="1"/>
  <c r="F13" s="1"/>
  <c r="G39"/>
  <c r="G36" s="1"/>
  <c r="G30" s="1"/>
  <c r="G29" s="1"/>
  <c r="G13" s="1"/>
  <c r="E374"/>
  <c r="H374" s="1"/>
  <c r="J374" s="1"/>
  <c r="L374" s="1"/>
  <c r="E372"/>
  <c r="H372" s="1"/>
  <c r="J372" s="1"/>
  <c r="L372" s="1"/>
  <c r="E369"/>
  <c r="H369" s="1"/>
  <c r="J369" s="1"/>
  <c r="L369" s="1"/>
  <c r="E367"/>
  <c r="E361"/>
  <c r="H361" s="1"/>
  <c r="J361" s="1"/>
  <c r="L361" s="1"/>
  <c r="E355"/>
  <c r="H355" s="1"/>
  <c r="J355" s="1"/>
  <c r="L355" s="1"/>
  <c r="E349"/>
  <c r="H349" s="1"/>
  <c r="J349" s="1"/>
  <c r="L349" s="1"/>
  <c r="E346"/>
  <c r="H346" s="1"/>
  <c r="J346" s="1"/>
  <c r="L346" s="1"/>
  <c r="E344"/>
  <c r="H344" s="1"/>
  <c r="J344" s="1"/>
  <c r="L344" s="1"/>
  <c r="E342"/>
  <c r="H342" s="1"/>
  <c r="J342" s="1"/>
  <c r="L342" s="1"/>
  <c r="E336"/>
  <c r="H336" s="1"/>
  <c r="J336" s="1"/>
  <c r="L336" s="1"/>
  <c r="E331"/>
  <c r="H331" s="1"/>
  <c r="J331" s="1"/>
  <c r="L331" s="1"/>
  <c r="E329"/>
  <c r="H329" s="1"/>
  <c r="J329" s="1"/>
  <c r="L329" s="1"/>
  <c r="E324"/>
  <c r="E309"/>
  <c r="E307" s="1"/>
  <c r="E304"/>
  <c r="H304" s="1"/>
  <c r="J304" s="1"/>
  <c r="L304" s="1"/>
  <c r="E302"/>
  <c r="E297"/>
  <c r="H297" s="1"/>
  <c r="J297" s="1"/>
  <c r="L297" s="1"/>
  <c r="E290"/>
  <c r="H290" s="1"/>
  <c r="J290" s="1"/>
  <c r="L290" s="1"/>
  <c r="E288"/>
  <c r="H288" s="1"/>
  <c r="J288" s="1"/>
  <c r="L288" s="1"/>
  <c r="E286"/>
  <c r="H286" s="1"/>
  <c r="J286" s="1"/>
  <c r="L286" s="1"/>
  <c r="E282"/>
  <c r="E278"/>
  <c r="E275"/>
  <c r="E268"/>
  <c r="E264"/>
  <c r="E260"/>
  <c r="E253"/>
  <c r="H253" s="1"/>
  <c r="J253" s="1"/>
  <c r="L253" s="1"/>
  <c r="E251"/>
  <c r="H251" s="1"/>
  <c r="J251" s="1"/>
  <c r="L251" s="1"/>
  <c r="E246"/>
  <c r="E241"/>
  <c r="E233"/>
  <c r="H233" s="1"/>
  <c r="J233" s="1"/>
  <c r="L233" s="1"/>
  <c r="E231"/>
  <c r="H231" s="1"/>
  <c r="J231" s="1"/>
  <c r="L231" s="1"/>
  <c r="E225"/>
  <c r="E219"/>
  <c r="E211"/>
  <c r="E208"/>
  <c r="E199"/>
  <c r="H199" s="1"/>
  <c r="J199" s="1"/>
  <c r="L199" s="1"/>
  <c r="E196"/>
  <c r="E186"/>
  <c r="E182"/>
  <c r="H182" s="1"/>
  <c r="J182" s="1"/>
  <c r="L182" s="1"/>
  <c r="E180"/>
  <c r="E176"/>
  <c r="H176" s="1"/>
  <c r="J176" s="1"/>
  <c r="L176" s="1"/>
  <c r="E172"/>
  <c r="H172" s="1"/>
  <c r="J172" s="1"/>
  <c r="L172" s="1"/>
  <c r="E170"/>
  <c r="H170" s="1"/>
  <c r="J170" s="1"/>
  <c r="L170" s="1"/>
  <c r="E167"/>
  <c r="E160"/>
  <c r="H160" s="1"/>
  <c r="J160" s="1"/>
  <c r="L160" s="1"/>
  <c r="E157"/>
  <c r="H157" s="1"/>
  <c r="J157" s="1"/>
  <c r="L157" s="1"/>
  <c r="E153"/>
  <c r="E148"/>
  <c r="E145"/>
  <c r="H145" s="1"/>
  <c r="J145" s="1"/>
  <c r="L145" s="1"/>
  <c r="E141"/>
  <c r="H141" s="1"/>
  <c r="J141" s="1"/>
  <c r="L141" s="1"/>
  <c r="E134"/>
  <c r="H134" s="1"/>
  <c r="J134" s="1"/>
  <c r="L134" s="1"/>
  <c r="E129"/>
  <c r="H129" s="1"/>
  <c r="J129" s="1"/>
  <c r="L129" s="1"/>
  <c r="E125"/>
  <c r="H125" s="1"/>
  <c r="J125" s="1"/>
  <c r="L125" s="1"/>
  <c r="E123"/>
  <c r="E117"/>
  <c r="H117" s="1"/>
  <c r="J117" s="1"/>
  <c r="L117" s="1"/>
  <c r="E115"/>
  <c r="H115" s="1"/>
  <c r="J115" s="1"/>
  <c r="L115" s="1"/>
  <c r="E110"/>
  <c r="H110" s="1"/>
  <c r="E107"/>
  <c r="H107" s="1"/>
  <c r="J107" s="1"/>
  <c r="L107" s="1"/>
  <c r="E103"/>
  <c r="E99"/>
  <c r="H99" s="1"/>
  <c r="J99" s="1"/>
  <c r="L99" s="1"/>
  <c r="E95"/>
  <c r="E88"/>
  <c r="H88" s="1"/>
  <c r="J88" s="1"/>
  <c r="L88" s="1"/>
  <c r="E82"/>
  <c r="H82" s="1"/>
  <c r="J82" s="1"/>
  <c r="L82" s="1"/>
  <c r="E79"/>
  <c r="H79" s="1"/>
  <c r="J79" s="1"/>
  <c r="L79" s="1"/>
  <c r="E73"/>
  <c r="E67"/>
  <c r="H67" s="1"/>
  <c r="J67" s="1"/>
  <c r="L67" s="1"/>
  <c r="E63"/>
  <c r="H63" s="1"/>
  <c r="J63" s="1"/>
  <c r="L63" s="1"/>
  <c r="E61"/>
  <c r="H61" s="1"/>
  <c r="J61" s="1"/>
  <c r="L61" s="1"/>
  <c r="E57"/>
  <c r="H57" s="1"/>
  <c r="J57" s="1"/>
  <c r="L57" s="1"/>
  <c r="E55"/>
  <c r="H55" s="1"/>
  <c r="J55" s="1"/>
  <c r="L55" s="1"/>
  <c r="E54"/>
  <c r="H54" s="1"/>
  <c r="J54" s="1"/>
  <c r="L54" s="1"/>
  <c r="E50"/>
  <c r="H50" s="1"/>
  <c r="E48"/>
  <c r="H48" s="1"/>
  <c r="E43"/>
  <c r="H43" s="1"/>
  <c r="E39"/>
  <c r="E37"/>
  <c r="H37" s="1"/>
  <c r="E32"/>
  <c r="H32" s="1"/>
  <c r="E26"/>
  <c r="H26" s="1"/>
  <c r="J26" s="1"/>
  <c r="L26" s="1"/>
  <c r="E24"/>
  <c r="H24" s="1"/>
  <c r="J24" s="1"/>
  <c r="L24" s="1"/>
  <c r="E19"/>
  <c r="H19" s="1"/>
  <c r="J19" s="1"/>
  <c r="L19" s="1"/>
  <c r="E17"/>
  <c r="H17" s="1"/>
  <c r="J17" s="1"/>
  <c r="L17" s="1"/>
  <c r="H257" i="74"/>
  <c r="I260"/>
  <c r="AA260" s="1"/>
  <c r="AC260" s="1"/>
  <c r="H259"/>
  <c r="I259" s="1"/>
  <c r="AA259" s="1"/>
  <c r="AC259" s="1"/>
  <c r="G248"/>
  <c r="G243" s="1"/>
  <c r="G233" s="1"/>
  <c r="G219" s="1"/>
  <c r="G250"/>
  <c r="I252"/>
  <c r="AA252" s="1"/>
  <c r="I217"/>
  <c r="AA217" s="1"/>
  <c r="I218"/>
  <c r="AA218" s="1"/>
  <c r="I208"/>
  <c r="AA208" s="1"/>
  <c r="AC208" s="1"/>
  <c r="H164"/>
  <c r="I165"/>
  <c r="AA165" s="1"/>
  <c r="AC165" s="1"/>
  <c r="H376" i="36" l="1"/>
  <c r="J376" s="1"/>
  <c r="L376" s="1"/>
  <c r="H39"/>
  <c r="H196"/>
  <c r="J196" s="1"/>
  <c r="L196" s="1"/>
  <c r="H208"/>
  <c r="J208" s="1"/>
  <c r="L208" s="1"/>
  <c r="H219"/>
  <c r="J219" s="1"/>
  <c r="L219" s="1"/>
  <c r="H241"/>
  <c r="J241" s="1"/>
  <c r="L241" s="1"/>
  <c r="H260"/>
  <c r="J260" s="1"/>
  <c r="L260" s="1"/>
  <c r="H278"/>
  <c r="J278" s="1"/>
  <c r="L278" s="1"/>
  <c r="H302"/>
  <c r="J302" s="1"/>
  <c r="L302" s="1"/>
  <c r="E358"/>
  <c r="H358" s="1"/>
  <c r="J358" s="1"/>
  <c r="L358" s="1"/>
  <c r="G109"/>
  <c r="H167"/>
  <c r="J167" s="1"/>
  <c r="L167" s="1"/>
  <c r="H180"/>
  <c r="J180" s="1"/>
  <c r="L180" s="1"/>
  <c r="H211"/>
  <c r="L211" s="1"/>
  <c r="F109"/>
  <c r="E306"/>
  <c r="H306" s="1"/>
  <c r="J306" s="1"/>
  <c r="L306" s="1"/>
  <c r="H307"/>
  <c r="J307" s="1"/>
  <c r="L307" s="1"/>
  <c r="E323"/>
  <c r="H323" s="1"/>
  <c r="J323" s="1"/>
  <c r="L323" s="1"/>
  <c r="H324"/>
  <c r="J324" s="1"/>
  <c r="L324" s="1"/>
  <c r="E366"/>
  <c r="H367"/>
  <c r="J367" s="1"/>
  <c r="L367" s="1"/>
  <c r="E354"/>
  <c r="E352" s="1"/>
  <c r="H352" s="1"/>
  <c r="J352" s="1"/>
  <c r="L352" s="1"/>
  <c r="E360"/>
  <c r="E371"/>
  <c r="H371" s="1"/>
  <c r="J371" s="1"/>
  <c r="L371" s="1"/>
  <c r="E122"/>
  <c r="H123"/>
  <c r="J123" s="1"/>
  <c r="L123" s="1"/>
  <c r="E147"/>
  <c r="H147" s="1"/>
  <c r="J147" s="1"/>
  <c r="L147" s="1"/>
  <c r="H148"/>
  <c r="J148" s="1"/>
  <c r="L148" s="1"/>
  <c r="E308"/>
  <c r="H308" s="1"/>
  <c r="J308" s="1"/>
  <c r="L308" s="1"/>
  <c r="H309"/>
  <c r="J309" s="1"/>
  <c r="L309" s="1"/>
  <c r="J110"/>
  <c r="L110" s="1"/>
  <c r="J32"/>
  <c r="L32" s="1"/>
  <c r="J39"/>
  <c r="L39" s="1"/>
  <c r="J48"/>
  <c r="L48" s="1"/>
  <c r="J37"/>
  <c r="L37" s="1"/>
  <c r="J43"/>
  <c r="L43" s="1"/>
  <c r="J50"/>
  <c r="L50" s="1"/>
  <c r="J29" i="41"/>
  <c r="J36"/>
  <c r="J37"/>
  <c r="H186" i="36"/>
  <c r="J186" s="1"/>
  <c r="L186" s="1"/>
  <c r="E185"/>
  <c r="F185"/>
  <c r="G150"/>
  <c r="F150"/>
  <c r="E239"/>
  <c r="E152"/>
  <c r="H152" s="1"/>
  <c r="J152" s="1"/>
  <c r="L152" s="1"/>
  <c r="H153"/>
  <c r="J153" s="1"/>
  <c r="L153" s="1"/>
  <c r="E224"/>
  <c r="H225"/>
  <c r="J225" s="1"/>
  <c r="L225" s="1"/>
  <c r="F221"/>
  <c r="E262"/>
  <c r="H262" s="1"/>
  <c r="J262" s="1"/>
  <c r="L262" s="1"/>
  <c r="H264"/>
  <c r="J264" s="1"/>
  <c r="L264" s="1"/>
  <c r="E272"/>
  <c r="H272" s="1"/>
  <c r="J272" s="1"/>
  <c r="L272" s="1"/>
  <c r="H275"/>
  <c r="J275" s="1"/>
  <c r="L275" s="1"/>
  <c r="E267"/>
  <c r="H267" s="1"/>
  <c r="J267" s="1"/>
  <c r="L267" s="1"/>
  <c r="H268"/>
  <c r="J268" s="1"/>
  <c r="L268" s="1"/>
  <c r="E281"/>
  <c r="H281" s="1"/>
  <c r="J281" s="1"/>
  <c r="L281" s="1"/>
  <c r="H282"/>
  <c r="J282" s="1"/>
  <c r="L282" s="1"/>
  <c r="G255"/>
  <c r="F255"/>
  <c r="E245"/>
  <c r="H245" s="1"/>
  <c r="J245" s="1"/>
  <c r="L245" s="1"/>
  <c r="H246"/>
  <c r="J246" s="1"/>
  <c r="L246" s="1"/>
  <c r="E72"/>
  <c r="H72" s="1"/>
  <c r="J72" s="1"/>
  <c r="L72" s="1"/>
  <c r="H73"/>
  <c r="J73" s="1"/>
  <c r="L73" s="1"/>
  <c r="E94"/>
  <c r="H94" s="1"/>
  <c r="J94" s="1"/>
  <c r="L94" s="1"/>
  <c r="H95"/>
  <c r="J95" s="1"/>
  <c r="L95" s="1"/>
  <c r="E102"/>
  <c r="H102" s="1"/>
  <c r="J102" s="1"/>
  <c r="L102" s="1"/>
  <c r="H103"/>
  <c r="J103" s="1"/>
  <c r="L103" s="1"/>
  <c r="F254" i="41"/>
  <c r="F148"/>
  <c r="H148" s="1"/>
  <c r="J148" s="1"/>
  <c r="L148" s="1"/>
  <c r="F28"/>
  <c r="H28" s="1"/>
  <c r="G213"/>
  <c r="G11" s="1"/>
  <c r="H254" i="74"/>
  <c r="E136" i="36"/>
  <c r="H136" s="1"/>
  <c r="J136" s="1"/>
  <c r="L136" s="1"/>
  <c r="G205"/>
  <c r="E16"/>
  <c r="H16" s="1"/>
  <c r="J16" s="1"/>
  <c r="L16" s="1"/>
  <c r="E23"/>
  <c r="E105"/>
  <c r="H105" s="1"/>
  <c r="J105" s="1"/>
  <c r="L105" s="1"/>
  <c r="E143"/>
  <c r="H143" s="1"/>
  <c r="J143" s="1"/>
  <c r="L143" s="1"/>
  <c r="E207"/>
  <c r="E240"/>
  <c r="H240" s="1"/>
  <c r="J240" s="1"/>
  <c r="L240" s="1"/>
  <c r="F205"/>
  <c r="F191" s="1"/>
  <c r="G221"/>
  <c r="E144"/>
  <c r="H144" s="1"/>
  <c r="J144" s="1"/>
  <c r="L144" s="1"/>
  <c r="E156"/>
  <c r="E159"/>
  <c r="H159" s="1"/>
  <c r="J159" s="1"/>
  <c r="L159" s="1"/>
  <c r="E166"/>
  <c r="E195"/>
  <c r="E250"/>
  <c r="H250" s="1"/>
  <c r="J250" s="1"/>
  <c r="L250" s="1"/>
  <c r="E128"/>
  <c r="H128" s="1"/>
  <c r="J128" s="1"/>
  <c r="L128" s="1"/>
  <c r="E328"/>
  <c r="H328" s="1"/>
  <c r="J328" s="1"/>
  <c r="L328" s="1"/>
  <c r="E341"/>
  <c r="H341" s="1"/>
  <c r="J341" s="1"/>
  <c r="L341" s="1"/>
  <c r="E47"/>
  <c r="E78"/>
  <c r="H78" s="1"/>
  <c r="J78" s="1"/>
  <c r="L78" s="1"/>
  <c r="E81"/>
  <c r="H81" s="1"/>
  <c r="J81" s="1"/>
  <c r="L81" s="1"/>
  <c r="E86"/>
  <c r="H86" s="1"/>
  <c r="J86" s="1"/>
  <c r="L86" s="1"/>
  <c r="E93"/>
  <c r="H93" s="1"/>
  <c r="J93" s="1"/>
  <c r="L93" s="1"/>
  <c r="E97"/>
  <c r="H97" s="1"/>
  <c r="J97" s="1"/>
  <c r="L97" s="1"/>
  <c r="E106"/>
  <c r="H106" s="1"/>
  <c r="J106" s="1"/>
  <c r="L106" s="1"/>
  <c r="E230"/>
  <c r="E21"/>
  <c r="H21" s="1"/>
  <c r="J21" s="1"/>
  <c r="L21" s="1"/>
  <c r="E31"/>
  <c r="H31" s="1"/>
  <c r="E36"/>
  <c r="H36" s="1"/>
  <c r="E53"/>
  <c r="H53" s="1"/>
  <c r="E60"/>
  <c r="H60" s="1"/>
  <c r="J60" s="1"/>
  <c r="L60" s="1"/>
  <c r="E87"/>
  <c r="H87" s="1"/>
  <c r="J87" s="1"/>
  <c r="L87" s="1"/>
  <c r="E98"/>
  <c r="H98" s="1"/>
  <c r="J98" s="1"/>
  <c r="L98" s="1"/>
  <c r="E101"/>
  <c r="H101" s="1"/>
  <c r="J101" s="1"/>
  <c r="L101" s="1"/>
  <c r="E114"/>
  <c r="H114" s="1"/>
  <c r="J114" s="1"/>
  <c r="L114" s="1"/>
  <c r="E133"/>
  <c r="H133" s="1"/>
  <c r="J133" s="1"/>
  <c r="L133" s="1"/>
  <c r="E140"/>
  <c r="H140" s="1"/>
  <c r="J140" s="1"/>
  <c r="L140" s="1"/>
  <c r="E175"/>
  <c r="E179"/>
  <c r="H179" s="1"/>
  <c r="J179" s="1"/>
  <c r="L179" s="1"/>
  <c r="E244"/>
  <c r="H244" s="1"/>
  <c r="J244" s="1"/>
  <c r="L244" s="1"/>
  <c r="E285"/>
  <c r="H285" s="1"/>
  <c r="J285" s="1"/>
  <c r="L285" s="1"/>
  <c r="E296"/>
  <c r="H296" s="1"/>
  <c r="J296" s="1"/>
  <c r="L296" s="1"/>
  <c r="E301"/>
  <c r="H301" s="1"/>
  <c r="J301" s="1"/>
  <c r="L301" s="1"/>
  <c r="E322"/>
  <c r="H322" s="1"/>
  <c r="J322" s="1"/>
  <c r="L322" s="1"/>
  <c r="E327"/>
  <c r="H327" s="1"/>
  <c r="J327" s="1"/>
  <c r="L327" s="1"/>
  <c r="E340"/>
  <c r="H340" s="1"/>
  <c r="J340" s="1"/>
  <c r="L340" s="1"/>
  <c r="E14"/>
  <c r="H14" s="1"/>
  <c r="J14" s="1"/>
  <c r="L14" s="1"/>
  <c r="E70"/>
  <c r="H70" s="1"/>
  <c r="J70" s="1"/>
  <c r="L70" s="1"/>
  <c r="G249" i="74"/>
  <c r="I201"/>
  <c r="AA201" s="1"/>
  <c r="AC201" s="1"/>
  <c r="I202"/>
  <c r="AA202" s="1"/>
  <c r="AC202" s="1"/>
  <c r="I204"/>
  <c r="AA204" s="1"/>
  <c r="AC204" s="1"/>
  <c r="I215"/>
  <c r="AA215" s="1"/>
  <c r="I216"/>
  <c r="AA216" s="1"/>
  <c r="G214"/>
  <c r="G213" s="1"/>
  <c r="G13"/>
  <c r="G151"/>
  <c r="G120" s="1"/>
  <c r="H151"/>
  <c r="G152"/>
  <c r="H152"/>
  <c r="I379"/>
  <c r="AA379" s="1"/>
  <c r="AC379" s="1"/>
  <c r="I381"/>
  <c r="AA381" s="1"/>
  <c r="AC381" s="1"/>
  <c r="I382"/>
  <c r="AA382" s="1"/>
  <c r="AC382" s="1"/>
  <c r="I383"/>
  <c r="AA383" s="1"/>
  <c r="AC383" s="1"/>
  <c r="I384"/>
  <c r="AA384" s="1"/>
  <c r="AC384" s="1"/>
  <c r="I387"/>
  <c r="AA387" s="1"/>
  <c r="AC387" s="1"/>
  <c r="I388"/>
  <c r="AA388" s="1"/>
  <c r="AC388" s="1"/>
  <c r="I389"/>
  <c r="AA389" s="1"/>
  <c r="AC389" s="1"/>
  <c r="I288"/>
  <c r="AA288" s="1"/>
  <c r="AC288" s="1"/>
  <c r="I289"/>
  <c r="AA289" s="1"/>
  <c r="AC289" s="1"/>
  <c r="G305"/>
  <c r="G302" s="1"/>
  <c r="G300" s="1"/>
  <c r="E15" i="36" l="1"/>
  <c r="H15" s="1"/>
  <c r="J15" s="1"/>
  <c r="L15" s="1"/>
  <c r="E132"/>
  <c r="H132" s="1"/>
  <c r="J132" s="1"/>
  <c r="L132" s="1"/>
  <c r="E357"/>
  <c r="H357" s="1"/>
  <c r="J357" s="1"/>
  <c r="L357" s="1"/>
  <c r="E71"/>
  <c r="H71" s="1"/>
  <c r="J71" s="1"/>
  <c r="L71" s="1"/>
  <c r="E249"/>
  <c r="H249" s="1"/>
  <c r="J249" s="1"/>
  <c r="L249" s="1"/>
  <c r="E77"/>
  <c r="H77" s="1"/>
  <c r="J77" s="1"/>
  <c r="L77" s="1"/>
  <c r="E259"/>
  <c r="E121"/>
  <c r="H122"/>
  <c r="J122" s="1"/>
  <c r="L122" s="1"/>
  <c r="E359"/>
  <c r="H359" s="1"/>
  <c r="J359" s="1"/>
  <c r="L359" s="1"/>
  <c r="H360"/>
  <c r="J360" s="1"/>
  <c r="L360" s="1"/>
  <c r="E353"/>
  <c r="H353" s="1"/>
  <c r="J353" s="1"/>
  <c r="L353" s="1"/>
  <c r="H354"/>
  <c r="J354" s="1"/>
  <c r="L354" s="1"/>
  <c r="E365"/>
  <c r="H366"/>
  <c r="J366" s="1"/>
  <c r="L366" s="1"/>
  <c r="E22"/>
  <c r="H22" s="1"/>
  <c r="J22" s="1"/>
  <c r="L22" s="1"/>
  <c r="H23"/>
  <c r="J23" s="1"/>
  <c r="L23" s="1"/>
  <c r="J36"/>
  <c r="L36" s="1"/>
  <c r="J53"/>
  <c r="L53" s="1"/>
  <c r="J31"/>
  <c r="L31" s="1"/>
  <c r="J28" i="41"/>
  <c r="F240"/>
  <c r="H240" s="1"/>
  <c r="J240" s="1"/>
  <c r="L240" s="1"/>
  <c r="H254"/>
  <c r="J254" s="1"/>
  <c r="L254" s="1"/>
  <c r="H185" i="36"/>
  <c r="J185" s="1"/>
  <c r="L185" s="1"/>
  <c r="E206"/>
  <c r="H207"/>
  <c r="J207" s="1"/>
  <c r="L207" s="1"/>
  <c r="H175"/>
  <c r="J175" s="1"/>
  <c r="L175" s="1"/>
  <c r="E174"/>
  <c r="H174" s="1"/>
  <c r="J174" s="1"/>
  <c r="L174" s="1"/>
  <c r="E238"/>
  <c r="H238" s="1"/>
  <c r="J238" s="1"/>
  <c r="L238" s="1"/>
  <c r="H239"/>
  <c r="J239" s="1"/>
  <c r="L239" s="1"/>
  <c r="E165"/>
  <c r="H166"/>
  <c r="J166" s="1"/>
  <c r="L166" s="1"/>
  <c r="E155"/>
  <c r="H156"/>
  <c r="J156" s="1"/>
  <c r="L156" s="1"/>
  <c r="E194"/>
  <c r="H195"/>
  <c r="J195" s="1"/>
  <c r="L195" s="1"/>
  <c r="E223"/>
  <c r="H224"/>
  <c r="J224" s="1"/>
  <c r="L224" s="1"/>
  <c r="E229"/>
  <c r="H229" s="1"/>
  <c r="J229" s="1"/>
  <c r="L229" s="1"/>
  <c r="H230"/>
  <c r="J230" s="1"/>
  <c r="L230" s="1"/>
  <c r="G191"/>
  <c r="G12" s="1"/>
  <c r="E46"/>
  <c r="H46" s="1"/>
  <c r="H47"/>
  <c r="F213" i="41"/>
  <c r="H213" s="1"/>
  <c r="E85" i="36"/>
  <c r="H85" s="1"/>
  <c r="J85" s="1"/>
  <c r="L85" s="1"/>
  <c r="F12"/>
  <c r="E45"/>
  <c r="H45" s="1"/>
  <c r="E351"/>
  <c r="H351" s="1"/>
  <c r="J351" s="1"/>
  <c r="L351" s="1"/>
  <c r="E326"/>
  <c r="H326" s="1"/>
  <c r="J326" s="1"/>
  <c r="L326" s="1"/>
  <c r="E295"/>
  <c r="H295" s="1"/>
  <c r="J295" s="1"/>
  <c r="L295" s="1"/>
  <c r="E243"/>
  <c r="H243" s="1"/>
  <c r="J243" s="1"/>
  <c r="L243" s="1"/>
  <c r="E59"/>
  <c r="H59" s="1"/>
  <c r="J59" s="1"/>
  <c r="L59" s="1"/>
  <c r="E30"/>
  <c r="H30" s="1"/>
  <c r="E92"/>
  <c r="H92" s="1"/>
  <c r="J92" s="1"/>
  <c r="L92" s="1"/>
  <c r="E339"/>
  <c r="H339" s="1"/>
  <c r="J339" s="1"/>
  <c r="L339" s="1"/>
  <c r="E321"/>
  <c r="H321" s="1"/>
  <c r="J321" s="1"/>
  <c r="L321" s="1"/>
  <c r="E300"/>
  <c r="H300" s="1"/>
  <c r="J300" s="1"/>
  <c r="L300" s="1"/>
  <c r="E284"/>
  <c r="H284" s="1"/>
  <c r="J284" s="1"/>
  <c r="L284" s="1"/>
  <c r="E139"/>
  <c r="E113"/>
  <c r="H113" s="1"/>
  <c r="J113" s="1"/>
  <c r="L113" s="1"/>
  <c r="G207" i="74"/>
  <c r="G206" s="1"/>
  <c r="G205" s="1"/>
  <c r="G196" s="1"/>
  <c r="G376"/>
  <c r="G375" s="1"/>
  <c r="G374" s="1"/>
  <c r="G373" s="1"/>
  <c r="G372" s="1"/>
  <c r="G362" s="1"/>
  <c r="I377"/>
  <c r="AA377" s="1"/>
  <c r="AC377" s="1"/>
  <c r="I301"/>
  <c r="AA301" s="1"/>
  <c r="AC301" s="1"/>
  <c r="I303"/>
  <c r="AA303" s="1"/>
  <c r="AC303" s="1"/>
  <c r="I304"/>
  <c r="AA304" s="1"/>
  <c r="AC304" s="1"/>
  <c r="I306"/>
  <c r="AA306" s="1"/>
  <c r="AC306" s="1"/>
  <c r="I307"/>
  <c r="AA307" s="1"/>
  <c r="AC307" s="1"/>
  <c r="I308"/>
  <c r="AA308" s="1"/>
  <c r="AC308" s="1"/>
  <c r="I335"/>
  <c r="AA335" s="1"/>
  <c r="AC335" s="1"/>
  <c r="G297"/>
  <c r="I298"/>
  <c r="AA298" s="1"/>
  <c r="AC298" s="1"/>
  <c r="I299"/>
  <c r="AA299" s="1"/>
  <c r="AC299" s="1"/>
  <c r="G287"/>
  <c r="G286" s="1"/>
  <c r="G285" s="1"/>
  <c r="G284" s="1"/>
  <c r="G283" s="1"/>
  <c r="D68" i="2"/>
  <c r="H346" i="74"/>
  <c r="H345" s="1"/>
  <c r="H344" s="1"/>
  <c r="H343" s="1"/>
  <c r="H342" s="1"/>
  <c r="H302"/>
  <c r="H300" s="1"/>
  <c r="H296" s="1"/>
  <c r="H295" s="1"/>
  <c r="H294" s="1"/>
  <c r="H282" s="1"/>
  <c r="H281" s="1"/>
  <c r="H39"/>
  <c r="H35" s="1"/>
  <c r="H31" s="1"/>
  <c r="H30" s="1"/>
  <c r="H14" s="1"/>
  <c r="H13" s="1"/>
  <c r="H391"/>
  <c r="H390" s="1"/>
  <c r="H378"/>
  <c r="H375" s="1"/>
  <c r="H253"/>
  <c r="H232"/>
  <c r="H245"/>
  <c r="H244" s="1"/>
  <c r="H243" s="1"/>
  <c r="H263"/>
  <c r="H262" s="1"/>
  <c r="H261" s="1"/>
  <c r="I265"/>
  <c r="AA265" s="1"/>
  <c r="AC265" s="1"/>
  <c r="H273"/>
  <c r="H272" s="1"/>
  <c r="H271" s="1"/>
  <c r="H270" s="1"/>
  <c r="H223"/>
  <c r="H222" s="1"/>
  <c r="H221" s="1"/>
  <c r="H220" s="1"/>
  <c r="H200"/>
  <c r="H199" s="1"/>
  <c r="H198" s="1"/>
  <c r="H197" s="1"/>
  <c r="H207"/>
  <c r="H206" s="1"/>
  <c r="H205" s="1"/>
  <c r="H167"/>
  <c r="H187"/>
  <c r="H120"/>
  <c r="C92" i="2"/>
  <c r="H259" i="36" l="1"/>
  <c r="J259" s="1"/>
  <c r="L259" s="1"/>
  <c r="E258"/>
  <c r="E76"/>
  <c r="H76" s="1"/>
  <c r="J76" s="1"/>
  <c r="L76" s="1"/>
  <c r="H365"/>
  <c r="J365" s="1"/>
  <c r="L365" s="1"/>
  <c r="E364"/>
  <c r="H364" s="1"/>
  <c r="J364" s="1"/>
  <c r="L364" s="1"/>
  <c r="E363"/>
  <c r="H363" s="1"/>
  <c r="J363" s="1"/>
  <c r="L363" s="1"/>
  <c r="H121"/>
  <c r="J121" s="1"/>
  <c r="L121" s="1"/>
  <c r="E120"/>
  <c r="H120" s="1"/>
  <c r="J120" s="1"/>
  <c r="L120" s="1"/>
  <c r="E131"/>
  <c r="H131" s="1"/>
  <c r="J131" s="1"/>
  <c r="L131" s="1"/>
  <c r="H139"/>
  <c r="J139" s="1"/>
  <c r="L139" s="1"/>
  <c r="J30"/>
  <c r="L30" s="1"/>
  <c r="J46"/>
  <c r="L46" s="1"/>
  <c r="J45"/>
  <c r="L45" s="1"/>
  <c r="J47"/>
  <c r="L47" s="1"/>
  <c r="J213" i="41"/>
  <c r="L213" s="1"/>
  <c r="E205" i="36"/>
  <c r="H205" s="1"/>
  <c r="J205" s="1"/>
  <c r="L205" s="1"/>
  <c r="H206"/>
  <c r="J206" s="1"/>
  <c r="L206" s="1"/>
  <c r="H155"/>
  <c r="J155" s="1"/>
  <c r="L155" s="1"/>
  <c r="E151"/>
  <c r="E164"/>
  <c r="H165"/>
  <c r="J165" s="1"/>
  <c r="L165" s="1"/>
  <c r="E193"/>
  <c r="H194"/>
  <c r="J194" s="1"/>
  <c r="L194" s="1"/>
  <c r="E222"/>
  <c r="H223"/>
  <c r="J223" s="1"/>
  <c r="L223" s="1"/>
  <c r="F11" i="41"/>
  <c r="H11" s="1"/>
  <c r="L11" s="1"/>
  <c r="E84" i="36"/>
  <c r="H84" s="1"/>
  <c r="J84" s="1"/>
  <c r="L84" s="1"/>
  <c r="E112"/>
  <c r="H112" s="1"/>
  <c r="E280"/>
  <c r="H280" s="1"/>
  <c r="J280" s="1"/>
  <c r="L280" s="1"/>
  <c r="E299"/>
  <c r="H299" s="1"/>
  <c r="J299" s="1"/>
  <c r="L299" s="1"/>
  <c r="E320"/>
  <c r="H320" s="1"/>
  <c r="J320" s="1"/>
  <c r="L320" s="1"/>
  <c r="E29"/>
  <c r="H29" s="1"/>
  <c r="E294"/>
  <c r="H294" s="1"/>
  <c r="J294" s="1"/>
  <c r="L294" s="1"/>
  <c r="E338"/>
  <c r="H338" s="1"/>
  <c r="J338" s="1"/>
  <c r="L338" s="1"/>
  <c r="H374" i="74"/>
  <c r="H373" s="1"/>
  <c r="H372" s="1"/>
  <c r="H362" s="1"/>
  <c r="G296"/>
  <c r="G295" s="1"/>
  <c r="G294" s="1"/>
  <c r="G282" s="1"/>
  <c r="G281" s="1"/>
  <c r="G12" s="1"/>
  <c r="D92" i="2"/>
  <c r="E92" s="1"/>
  <c r="G92" s="1"/>
  <c r="I92" s="1"/>
  <c r="H258" i="36" l="1"/>
  <c r="J258" s="1"/>
  <c r="L258" s="1"/>
  <c r="E257"/>
  <c r="J112"/>
  <c r="L112" s="1"/>
  <c r="J29"/>
  <c r="L29" s="1"/>
  <c r="E163"/>
  <c r="H163" s="1"/>
  <c r="J163" s="1"/>
  <c r="L163" s="1"/>
  <c r="H164"/>
  <c r="J164" s="1"/>
  <c r="L164" s="1"/>
  <c r="E150"/>
  <c r="H150" s="1"/>
  <c r="J150" s="1"/>
  <c r="L150" s="1"/>
  <c r="H151"/>
  <c r="J151" s="1"/>
  <c r="L151" s="1"/>
  <c r="E192"/>
  <c r="H192" s="1"/>
  <c r="J192" s="1"/>
  <c r="L192" s="1"/>
  <c r="H193"/>
  <c r="J193" s="1"/>
  <c r="L193" s="1"/>
  <c r="H222"/>
  <c r="J222" s="1"/>
  <c r="L222" s="1"/>
  <c r="E221"/>
  <c r="E13"/>
  <c r="H13" s="1"/>
  <c r="E109"/>
  <c r="H109" s="1"/>
  <c r="E293"/>
  <c r="H293" s="1"/>
  <c r="J293" s="1"/>
  <c r="L293" s="1"/>
  <c r="H214" i="74"/>
  <c r="H231"/>
  <c r="H230" s="1"/>
  <c r="H234"/>
  <c r="H233" s="1"/>
  <c r="I19"/>
  <c r="AA19" s="1"/>
  <c r="AC19" s="1"/>
  <c r="I21"/>
  <c r="AA21" s="1"/>
  <c r="AC21" s="1"/>
  <c r="I26"/>
  <c r="AA26" s="1"/>
  <c r="AC26" s="1"/>
  <c r="I28"/>
  <c r="AA28" s="1"/>
  <c r="AC28" s="1"/>
  <c r="I34"/>
  <c r="AA34" s="1"/>
  <c r="AC34" s="1"/>
  <c r="I37"/>
  <c r="AA37" s="1"/>
  <c r="AC37" s="1"/>
  <c r="I40"/>
  <c r="AA40" s="1"/>
  <c r="AC40" s="1"/>
  <c r="I42"/>
  <c r="AA42" s="1"/>
  <c r="AC42" s="1"/>
  <c r="I44"/>
  <c r="AA44" s="1"/>
  <c r="AC44" s="1"/>
  <c r="I49"/>
  <c r="AA49" s="1"/>
  <c r="AC49" s="1"/>
  <c r="I51"/>
  <c r="AA51" s="1"/>
  <c r="AC51" s="1"/>
  <c r="I55"/>
  <c r="AA55" s="1"/>
  <c r="AC55" s="1"/>
  <c r="I57"/>
  <c r="AA57" s="1"/>
  <c r="AC57" s="1"/>
  <c r="I58"/>
  <c r="AA58" s="1"/>
  <c r="AC58" s="1"/>
  <c r="I59"/>
  <c r="AA59" s="1"/>
  <c r="AC59" s="1"/>
  <c r="I61"/>
  <c r="AA61" s="1"/>
  <c r="AC61" s="1"/>
  <c r="I62"/>
  <c r="AA62" s="1"/>
  <c r="AC62" s="1"/>
  <c r="I67"/>
  <c r="AA67" s="1"/>
  <c r="AC67" s="1"/>
  <c r="I68"/>
  <c r="AA68" s="1"/>
  <c r="AC68" s="1"/>
  <c r="I73"/>
  <c r="AA73" s="1"/>
  <c r="AC73" s="1"/>
  <c r="I77"/>
  <c r="AA77" s="1"/>
  <c r="AC77" s="1"/>
  <c r="I81"/>
  <c r="AA81" s="1"/>
  <c r="AC81" s="1"/>
  <c r="I85"/>
  <c r="AA85" s="1"/>
  <c r="AC85" s="1"/>
  <c r="I87"/>
  <c r="AA87" s="1"/>
  <c r="AC87" s="1"/>
  <c r="I88"/>
  <c r="AA88" s="1"/>
  <c r="AC88" s="1"/>
  <c r="I93"/>
  <c r="AA93" s="1"/>
  <c r="AC93" s="1"/>
  <c r="I97"/>
  <c r="AA97" s="1"/>
  <c r="AC97" s="1"/>
  <c r="I100"/>
  <c r="AA100" s="1"/>
  <c r="AC100" s="1"/>
  <c r="I105"/>
  <c r="AA105" s="1"/>
  <c r="AC105" s="1"/>
  <c r="I110"/>
  <c r="AA110" s="1"/>
  <c r="AC110" s="1"/>
  <c r="I111"/>
  <c r="AA111" s="1"/>
  <c r="AC111" s="1"/>
  <c r="I113"/>
  <c r="AA113" s="1"/>
  <c r="AC113" s="1"/>
  <c r="I114"/>
  <c r="AA114" s="1"/>
  <c r="AC114" s="1"/>
  <c r="I115"/>
  <c r="AA115" s="1"/>
  <c r="AC115" s="1"/>
  <c r="I116"/>
  <c r="AA116" s="1"/>
  <c r="AC116" s="1"/>
  <c r="I117"/>
  <c r="AA117" s="1"/>
  <c r="AC117" s="1"/>
  <c r="I119"/>
  <c r="AA119" s="1"/>
  <c r="AC119" s="1"/>
  <c r="I126"/>
  <c r="AA126" s="1"/>
  <c r="AC126" s="1"/>
  <c r="I129"/>
  <c r="AA129" s="1"/>
  <c r="AC129" s="1"/>
  <c r="I130"/>
  <c r="AA130" s="1"/>
  <c r="AC130" s="1"/>
  <c r="I135"/>
  <c r="AA135" s="1"/>
  <c r="AC135" s="1"/>
  <c r="I138"/>
  <c r="AA138" s="1"/>
  <c r="AC138" s="1"/>
  <c r="I144"/>
  <c r="AA144" s="1"/>
  <c r="AC144" s="1"/>
  <c r="I150"/>
  <c r="AA150" s="1"/>
  <c r="AC150" s="1"/>
  <c r="I156"/>
  <c r="AA156" s="1"/>
  <c r="AC156" s="1"/>
  <c r="I158"/>
  <c r="AA158" s="1"/>
  <c r="AC158" s="1"/>
  <c r="I161"/>
  <c r="AA161" s="1"/>
  <c r="AC161" s="1"/>
  <c r="I163"/>
  <c r="AA163" s="1"/>
  <c r="AC163" s="1"/>
  <c r="I164"/>
  <c r="AA164" s="1"/>
  <c r="AC164" s="1"/>
  <c r="I166"/>
  <c r="AA166" s="1"/>
  <c r="AC166" s="1"/>
  <c r="I173"/>
  <c r="AA173" s="1"/>
  <c r="AC173" s="1"/>
  <c r="I176"/>
  <c r="AA176" s="1"/>
  <c r="AC176" s="1"/>
  <c r="I177"/>
  <c r="AA177" s="1"/>
  <c r="AC177" s="1"/>
  <c r="I182"/>
  <c r="AA182" s="1"/>
  <c r="AC182" s="1"/>
  <c r="I193"/>
  <c r="AA193" s="1"/>
  <c r="AC193" s="1"/>
  <c r="I194"/>
  <c r="AA194" s="1"/>
  <c r="AC194" s="1"/>
  <c r="I195"/>
  <c r="AA195" s="1"/>
  <c r="AC195" s="1"/>
  <c r="I211"/>
  <c r="AA211" s="1"/>
  <c r="AC211" s="1"/>
  <c r="I212"/>
  <c r="AA212" s="1"/>
  <c r="AC212" s="1"/>
  <c r="I224"/>
  <c r="AA224" s="1"/>
  <c r="I226"/>
  <c r="AA226" s="1"/>
  <c r="I228"/>
  <c r="AA228" s="1"/>
  <c r="I232"/>
  <c r="AA232" s="1"/>
  <c r="I237"/>
  <c r="AA237" s="1"/>
  <c r="I242"/>
  <c r="AA242" s="1"/>
  <c r="I246"/>
  <c r="AA246" s="1"/>
  <c r="I247"/>
  <c r="AA247" s="1"/>
  <c r="I258"/>
  <c r="AA258" s="1"/>
  <c r="AC258" s="1"/>
  <c r="I264"/>
  <c r="AA264" s="1"/>
  <c r="AC264" s="1"/>
  <c r="I268"/>
  <c r="AA268" s="1"/>
  <c r="AC268" s="1"/>
  <c r="I269"/>
  <c r="AA269" s="1"/>
  <c r="AC269" s="1"/>
  <c r="I274"/>
  <c r="AA274" s="1"/>
  <c r="AC274" s="1"/>
  <c r="I276"/>
  <c r="AA276" s="1"/>
  <c r="AC276" s="1"/>
  <c r="I280"/>
  <c r="AA280" s="1"/>
  <c r="AC280" s="1"/>
  <c r="I291"/>
  <c r="AA291" s="1"/>
  <c r="AC291" s="1"/>
  <c r="I292"/>
  <c r="AA292" s="1"/>
  <c r="AC292" s="1"/>
  <c r="I293"/>
  <c r="AA293" s="1"/>
  <c r="AC293" s="1"/>
  <c r="I314"/>
  <c r="AA314" s="1"/>
  <c r="AC314" s="1"/>
  <c r="I316"/>
  <c r="AA316" s="1"/>
  <c r="AC316" s="1"/>
  <c r="I321"/>
  <c r="AA321" s="1"/>
  <c r="AC321" s="1"/>
  <c r="I322"/>
  <c r="AA322" s="1"/>
  <c r="AC322" s="1"/>
  <c r="I326"/>
  <c r="AA326" s="1"/>
  <c r="AC326" s="1"/>
  <c r="I329"/>
  <c r="AA329" s="1"/>
  <c r="AC329" s="1"/>
  <c r="I341"/>
  <c r="AA341" s="1"/>
  <c r="AC341" s="1"/>
  <c r="I347"/>
  <c r="AA347" s="1"/>
  <c r="AC347" s="1"/>
  <c r="I353"/>
  <c r="AA353" s="1"/>
  <c r="AC353" s="1"/>
  <c r="I355"/>
  <c r="AA355" s="1"/>
  <c r="AC355" s="1"/>
  <c r="I359"/>
  <c r="AA359" s="1"/>
  <c r="AC359" s="1"/>
  <c r="I360"/>
  <c r="AA360" s="1"/>
  <c r="AC360" s="1"/>
  <c r="I361"/>
  <c r="AA361" s="1"/>
  <c r="AC361" s="1"/>
  <c r="I369"/>
  <c r="AA369" s="1"/>
  <c r="AC369" s="1"/>
  <c r="I370"/>
  <c r="AA370" s="1"/>
  <c r="AC370" s="1"/>
  <c r="I371"/>
  <c r="AA371" s="1"/>
  <c r="AC371" s="1"/>
  <c r="I392"/>
  <c r="AA392" s="1"/>
  <c r="AC392" s="1"/>
  <c r="I394"/>
  <c r="AA394" s="1"/>
  <c r="AC394" s="1"/>
  <c r="I395"/>
  <c r="AA395" s="1"/>
  <c r="AC395" s="1"/>
  <c r="I399"/>
  <c r="AA399" s="1"/>
  <c r="AC399" s="1"/>
  <c r="I403"/>
  <c r="AA403" s="1"/>
  <c r="AC403" s="1"/>
  <c r="I406"/>
  <c r="AA406" s="1"/>
  <c r="AC406" s="1"/>
  <c r="I407"/>
  <c r="AC407" s="1"/>
  <c r="D65" i="2"/>
  <c r="D82"/>
  <c r="D80" s="1"/>
  <c r="D64" s="1"/>
  <c r="F112" i="74"/>
  <c r="I112" s="1"/>
  <c r="AA112" s="1"/>
  <c r="AC112" s="1"/>
  <c r="F109"/>
  <c r="I109" s="1"/>
  <c r="AA109" s="1"/>
  <c r="AC109" s="1"/>
  <c r="H257" i="36" l="1"/>
  <c r="J257" s="1"/>
  <c r="L257" s="1"/>
  <c r="E256"/>
  <c r="J109"/>
  <c r="L109" s="1"/>
  <c r="J13"/>
  <c r="L13" s="1"/>
  <c r="H221"/>
  <c r="J221" s="1"/>
  <c r="L221" s="1"/>
  <c r="E191"/>
  <c r="H191" s="1"/>
  <c r="J191" s="1"/>
  <c r="L191" s="1"/>
  <c r="H213" i="74"/>
  <c r="H196" s="1"/>
  <c r="H229"/>
  <c r="H219"/>
  <c r="D99" i="2"/>
  <c r="F50" i="74"/>
  <c r="I50" s="1"/>
  <c r="AA50" s="1"/>
  <c r="AC50" s="1"/>
  <c r="H256" i="36" l="1"/>
  <c r="J256" s="1"/>
  <c r="L256" s="1"/>
  <c r="E255"/>
  <c r="H255" s="1"/>
  <c r="J255" s="1"/>
  <c r="L255" s="1"/>
  <c r="H12" i="74"/>
  <c r="F33"/>
  <c r="E12" i="36" l="1"/>
  <c r="H12" s="1"/>
  <c r="J12" s="1"/>
  <c r="L12" s="1"/>
  <c r="F32" i="74"/>
  <c r="I33"/>
  <c r="AA33" s="1"/>
  <c r="AC33" s="1"/>
  <c r="I32" l="1"/>
  <c r="AA32" s="1"/>
  <c r="AC32" s="1"/>
  <c r="F313"/>
  <c r="I313" s="1"/>
  <c r="AA313" s="1"/>
  <c r="AC313" s="1"/>
  <c r="F214" l="1"/>
  <c r="F305"/>
  <c r="I305" s="1"/>
  <c r="AA305" s="1"/>
  <c r="AC305" s="1"/>
  <c r="F302" l="1"/>
  <c r="F300" s="1"/>
  <c r="I300" s="1"/>
  <c r="AA300" s="1"/>
  <c r="AC300" s="1"/>
  <c r="I214"/>
  <c r="AA214" s="1"/>
  <c r="AC214" s="1"/>
  <c r="F213"/>
  <c r="I213" s="1"/>
  <c r="AA213" s="1"/>
  <c r="AC213" s="1"/>
  <c r="F380"/>
  <c r="I380" s="1"/>
  <c r="AA380" s="1"/>
  <c r="AC380" s="1"/>
  <c r="I302" l="1"/>
  <c r="AA302" s="1"/>
  <c r="AC302" s="1"/>
  <c r="F297"/>
  <c r="F287"/>
  <c r="I287" s="1"/>
  <c r="AA287" s="1"/>
  <c r="AC287" s="1"/>
  <c r="F236"/>
  <c r="F225"/>
  <c r="I225" s="1"/>
  <c r="AA225" s="1"/>
  <c r="F227"/>
  <c r="I227" s="1"/>
  <c r="AA227" s="1"/>
  <c r="F296" l="1"/>
  <c r="I296" s="1"/>
  <c r="AA296" s="1"/>
  <c r="AC296" s="1"/>
  <c r="I297"/>
  <c r="AA297" s="1"/>
  <c r="AC297" s="1"/>
  <c r="F235"/>
  <c r="I235" s="1"/>
  <c r="AA235" s="1"/>
  <c r="I236"/>
  <c r="AA236" s="1"/>
  <c r="F245"/>
  <c r="F207"/>
  <c r="F127"/>
  <c r="I127" s="1"/>
  <c r="AA127" s="1"/>
  <c r="AC127" s="1"/>
  <c r="F125"/>
  <c r="I125" s="1"/>
  <c r="AA125" s="1"/>
  <c r="AC125" s="1"/>
  <c r="F405"/>
  <c r="I405" s="1"/>
  <c r="AA405" s="1"/>
  <c r="AC405" s="1"/>
  <c r="F402"/>
  <c r="I402" s="1"/>
  <c r="AA402" s="1"/>
  <c r="AC402" s="1"/>
  <c r="F398"/>
  <c r="F393"/>
  <c r="I393" s="1"/>
  <c r="AA393" s="1"/>
  <c r="AC393" s="1"/>
  <c r="F391"/>
  <c r="I391" s="1"/>
  <c r="AA391" s="1"/>
  <c r="AC391" s="1"/>
  <c r="F386"/>
  <c r="F378"/>
  <c r="I378" s="1"/>
  <c r="AA378" s="1"/>
  <c r="AC378" s="1"/>
  <c r="F376"/>
  <c r="F368"/>
  <c r="F358"/>
  <c r="F354"/>
  <c r="I354" s="1"/>
  <c r="AA354" s="1"/>
  <c r="AC354" s="1"/>
  <c r="F352"/>
  <c r="I352" s="1"/>
  <c r="AA352" s="1"/>
  <c r="AC352" s="1"/>
  <c r="F346"/>
  <c r="F340"/>
  <c r="F334"/>
  <c r="F328"/>
  <c r="I328" s="1"/>
  <c r="AA328" s="1"/>
  <c r="AC328" s="1"/>
  <c r="F325"/>
  <c r="I325" s="1"/>
  <c r="AA325" s="1"/>
  <c r="AC325" s="1"/>
  <c r="F320"/>
  <c r="F315"/>
  <c r="I315" s="1"/>
  <c r="AA315" s="1"/>
  <c r="AC315" s="1"/>
  <c r="F295"/>
  <c r="F290"/>
  <c r="I290" s="1"/>
  <c r="AA290" s="1"/>
  <c r="AC290" s="1"/>
  <c r="F279"/>
  <c r="F275"/>
  <c r="I275" s="1"/>
  <c r="AA275" s="1"/>
  <c r="AC275" s="1"/>
  <c r="F273"/>
  <c r="F267"/>
  <c r="F263"/>
  <c r="F257"/>
  <c r="F253" s="1"/>
  <c r="I253" s="1"/>
  <c r="AA253" s="1"/>
  <c r="F250"/>
  <c r="F248"/>
  <c r="F241"/>
  <c r="F231"/>
  <c r="F223"/>
  <c r="F210"/>
  <c r="F209" s="1"/>
  <c r="F203"/>
  <c r="I203" s="1"/>
  <c r="AA203" s="1"/>
  <c r="AC203" s="1"/>
  <c r="F200"/>
  <c r="I200" s="1"/>
  <c r="AA200" s="1"/>
  <c r="AC200" s="1"/>
  <c r="F192"/>
  <c r="F181"/>
  <c r="F175"/>
  <c r="I175" s="1"/>
  <c r="AA175" s="1"/>
  <c r="AC175" s="1"/>
  <c r="F172"/>
  <c r="F162"/>
  <c r="I162" s="1"/>
  <c r="AA162" s="1"/>
  <c r="AC162" s="1"/>
  <c r="F160"/>
  <c r="F157"/>
  <c r="I157" s="1"/>
  <c r="AA157" s="1"/>
  <c r="AC157" s="1"/>
  <c r="F155"/>
  <c r="I155" s="1"/>
  <c r="AA155" s="1"/>
  <c r="AC155" s="1"/>
  <c r="F149"/>
  <c r="F143"/>
  <c r="F137"/>
  <c r="I137" s="1"/>
  <c r="AA137" s="1"/>
  <c r="AC137" s="1"/>
  <c r="F134"/>
  <c r="I134" s="1"/>
  <c r="AA134" s="1"/>
  <c r="AC134" s="1"/>
  <c r="F118"/>
  <c r="I118" s="1"/>
  <c r="AA118" s="1"/>
  <c r="AC118" s="1"/>
  <c r="F108"/>
  <c r="I108" s="1"/>
  <c r="AA108" s="1"/>
  <c r="AC108" s="1"/>
  <c r="F104"/>
  <c r="F99"/>
  <c r="F96"/>
  <c r="F92"/>
  <c r="F84"/>
  <c r="F80"/>
  <c r="F76"/>
  <c r="F72"/>
  <c r="F66"/>
  <c r="F60"/>
  <c r="I60" s="1"/>
  <c r="AA60" s="1"/>
  <c r="AC60" s="1"/>
  <c r="F56"/>
  <c r="I56" s="1"/>
  <c r="AA56" s="1"/>
  <c r="AC56" s="1"/>
  <c r="F54"/>
  <c r="I54" s="1"/>
  <c r="AA54" s="1"/>
  <c r="AC54" s="1"/>
  <c r="F48"/>
  <c r="F43"/>
  <c r="I43" s="1"/>
  <c r="AA43" s="1"/>
  <c r="AC43" s="1"/>
  <c r="F39"/>
  <c r="I39" s="1"/>
  <c r="AA39" s="1"/>
  <c r="AC39" s="1"/>
  <c r="F36"/>
  <c r="I36" s="1"/>
  <c r="AA36" s="1"/>
  <c r="AC36" s="1"/>
  <c r="F27"/>
  <c r="I27" s="1"/>
  <c r="AA27" s="1"/>
  <c r="AC27" s="1"/>
  <c r="F25"/>
  <c r="F20"/>
  <c r="I20" s="1"/>
  <c r="AA20" s="1"/>
  <c r="AC20" s="1"/>
  <c r="F18"/>
  <c r="F35" l="1"/>
  <c r="I35" s="1"/>
  <c r="AA35" s="1"/>
  <c r="AC35" s="1"/>
  <c r="I248"/>
  <c r="AA248" s="1"/>
  <c r="I250"/>
  <c r="AA250" s="1"/>
  <c r="F24"/>
  <c r="I25"/>
  <c r="AA25" s="1"/>
  <c r="AC25" s="1"/>
  <c r="F159"/>
  <c r="I159" s="1"/>
  <c r="AA159" s="1"/>
  <c r="AC159" s="1"/>
  <c r="I160"/>
  <c r="AA160" s="1"/>
  <c r="AC160" s="1"/>
  <c r="F222"/>
  <c r="I223"/>
  <c r="AA223" s="1"/>
  <c r="F240"/>
  <c r="I241"/>
  <c r="AA241" s="1"/>
  <c r="F249"/>
  <c r="F254"/>
  <c r="I254" s="1"/>
  <c r="AA254" s="1"/>
  <c r="AC254" s="1"/>
  <c r="I257"/>
  <c r="AA257" s="1"/>
  <c r="AC257" s="1"/>
  <c r="F266"/>
  <c r="I266" s="1"/>
  <c r="AA266" s="1"/>
  <c r="AC266" s="1"/>
  <c r="I267"/>
  <c r="AA267" s="1"/>
  <c r="AC267" s="1"/>
  <c r="F367"/>
  <c r="I368"/>
  <c r="AA368" s="1"/>
  <c r="AC368" s="1"/>
  <c r="F244"/>
  <c r="I244" s="1"/>
  <c r="AA244" s="1"/>
  <c r="I245"/>
  <c r="AA245" s="1"/>
  <c r="F133"/>
  <c r="F136"/>
  <c r="I136" s="1"/>
  <c r="AA136" s="1"/>
  <c r="AC136" s="1"/>
  <c r="F17"/>
  <c r="I17" s="1"/>
  <c r="AA17" s="1"/>
  <c r="AC17" s="1"/>
  <c r="I18"/>
  <c r="AA18" s="1"/>
  <c r="AC18" s="1"/>
  <c r="F148"/>
  <c r="I149"/>
  <c r="AA149" s="1"/>
  <c r="AC149" s="1"/>
  <c r="I209"/>
  <c r="AA209" s="1"/>
  <c r="AC209" s="1"/>
  <c r="I210"/>
  <c r="AA210" s="1"/>
  <c r="AC210" s="1"/>
  <c r="F230"/>
  <c r="I231"/>
  <c r="AA231" s="1"/>
  <c r="F261"/>
  <c r="I261" s="1"/>
  <c r="AA261" s="1"/>
  <c r="AC261" s="1"/>
  <c r="I263"/>
  <c r="AA263" s="1"/>
  <c r="AC263" s="1"/>
  <c r="F272"/>
  <c r="I273"/>
  <c r="AA273" s="1"/>
  <c r="AC273" s="1"/>
  <c r="F277"/>
  <c r="I277" s="1"/>
  <c r="AA277" s="1"/>
  <c r="AC277" s="1"/>
  <c r="I279"/>
  <c r="AA279" s="1"/>
  <c r="AC279" s="1"/>
  <c r="F294"/>
  <c r="I294" s="1"/>
  <c r="AA294" s="1"/>
  <c r="AC294" s="1"/>
  <c r="I295"/>
  <c r="AA295" s="1"/>
  <c r="AC295" s="1"/>
  <c r="F375"/>
  <c r="I375" s="1"/>
  <c r="AA375" s="1"/>
  <c r="AC375" s="1"/>
  <c r="I376"/>
  <c r="AA376" s="1"/>
  <c r="AC376" s="1"/>
  <c r="F385"/>
  <c r="I385" s="1"/>
  <c r="AA385" s="1"/>
  <c r="AC385" s="1"/>
  <c r="I386"/>
  <c r="AA386" s="1"/>
  <c r="AC386" s="1"/>
  <c r="F206"/>
  <c r="I206" s="1"/>
  <c r="AA206" s="1"/>
  <c r="AC206" s="1"/>
  <c r="I207"/>
  <c r="AA207" s="1"/>
  <c r="AC207" s="1"/>
  <c r="F345"/>
  <c r="I345" s="1"/>
  <c r="AA345" s="1"/>
  <c r="AC345" s="1"/>
  <c r="I346"/>
  <c r="AA346" s="1"/>
  <c r="AC346" s="1"/>
  <c r="F191"/>
  <c r="I191" s="1"/>
  <c r="AA191" s="1"/>
  <c r="AC191" s="1"/>
  <c r="I192"/>
  <c r="AA192" s="1"/>
  <c r="AC192" s="1"/>
  <c r="F171"/>
  <c r="I172"/>
  <c r="AA172" s="1"/>
  <c r="AC172" s="1"/>
  <c r="F180"/>
  <c r="I181"/>
  <c r="AA181" s="1"/>
  <c r="AC181" s="1"/>
  <c r="I133"/>
  <c r="AA133" s="1"/>
  <c r="AC133" s="1"/>
  <c r="F142"/>
  <c r="I142" s="1"/>
  <c r="AA142" s="1"/>
  <c r="AC142" s="1"/>
  <c r="I143"/>
  <c r="AA143" s="1"/>
  <c r="AC143" s="1"/>
  <c r="F71"/>
  <c r="I72"/>
  <c r="AA72" s="1"/>
  <c r="AC72" s="1"/>
  <c r="F79"/>
  <c r="I80"/>
  <c r="AA80" s="1"/>
  <c r="AC80" s="1"/>
  <c r="F91"/>
  <c r="I91" s="1"/>
  <c r="AA91" s="1"/>
  <c r="AC91" s="1"/>
  <c r="I92"/>
  <c r="AA92" s="1"/>
  <c r="AC92" s="1"/>
  <c r="F98"/>
  <c r="I98" s="1"/>
  <c r="AA98" s="1"/>
  <c r="AC98" s="1"/>
  <c r="I99"/>
  <c r="AA99" s="1"/>
  <c r="AC99" s="1"/>
  <c r="F47"/>
  <c r="I48"/>
  <c r="AA48" s="1"/>
  <c r="AC48" s="1"/>
  <c r="F65"/>
  <c r="F63" s="1"/>
  <c r="I63" s="1"/>
  <c r="AA63" s="1"/>
  <c r="AC63" s="1"/>
  <c r="I66"/>
  <c r="AA66" s="1"/>
  <c r="AC66" s="1"/>
  <c r="F75"/>
  <c r="I76"/>
  <c r="AA76" s="1"/>
  <c r="AC76" s="1"/>
  <c r="F83"/>
  <c r="I84"/>
  <c r="AA84" s="1"/>
  <c r="AC84" s="1"/>
  <c r="F95"/>
  <c r="I95" s="1"/>
  <c r="AA95" s="1"/>
  <c r="AC95" s="1"/>
  <c r="I96"/>
  <c r="AA96" s="1"/>
  <c r="AC96" s="1"/>
  <c r="F103"/>
  <c r="I104"/>
  <c r="AA104" s="1"/>
  <c r="AC104" s="1"/>
  <c r="F397"/>
  <c r="I397" s="1"/>
  <c r="AA397" s="1"/>
  <c r="AC397" s="1"/>
  <c r="I398"/>
  <c r="AA398" s="1"/>
  <c r="AC398" s="1"/>
  <c r="F357"/>
  <c r="I358"/>
  <c r="AA358" s="1"/>
  <c r="AC358" s="1"/>
  <c r="F333"/>
  <c r="I334"/>
  <c r="AA334" s="1"/>
  <c r="AC334" s="1"/>
  <c r="F319"/>
  <c r="I319" s="1"/>
  <c r="AA319" s="1"/>
  <c r="AC319" s="1"/>
  <c r="I320"/>
  <c r="AA320" s="1"/>
  <c r="AC320" s="1"/>
  <c r="F339"/>
  <c r="I340"/>
  <c r="AA340" s="1"/>
  <c r="AC340" s="1"/>
  <c r="F243"/>
  <c r="F90"/>
  <c r="F107"/>
  <c r="F286"/>
  <c r="F94"/>
  <c r="I94" s="1"/>
  <c r="AA94" s="1"/>
  <c r="AC94" s="1"/>
  <c r="F53"/>
  <c r="F344"/>
  <c r="F278"/>
  <c r="I278" s="1"/>
  <c r="AA278" s="1"/>
  <c r="AC278" s="1"/>
  <c r="F401"/>
  <c r="F124"/>
  <c r="F262"/>
  <c r="I262" s="1"/>
  <c r="AA262" s="1"/>
  <c r="AC262" s="1"/>
  <c r="F312"/>
  <c r="F146"/>
  <c r="F154"/>
  <c r="F324"/>
  <c r="F390"/>
  <c r="F318"/>
  <c r="I318" s="1"/>
  <c r="AA318" s="1"/>
  <c r="AC318" s="1"/>
  <c r="F199"/>
  <c r="F190"/>
  <c r="F141"/>
  <c r="I141" s="1"/>
  <c r="AA141" s="1"/>
  <c r="AC141" s="1"/>
  <c r="F140"/>
  <c r="F86"/>
  <c r="I86" s="1"/>
  <c r="AA86" s="1"/>
  <c r="AC86" s="1"/>
  <c r="F15"/>
  <c r="I15" s="1"/>
  <c r="AA15" s="1"/>
  <c r="AC15" s="1"/>
  <c r="C68" i="2"/>
  <c r="E68" s="1"/>
  <c r="G68" s="1"/>
  <c r="I68" s="1"/>
  <c r="C58"/>
  <c r="F16" i="74" l="1"/>
  <c r="I16" s="1"/>
  <c r="AA16" s="1"/>
  <c r="AC16" s="1"/>
  <c r="F132"/>
  <c r="I132" s="1"/>
  <c r="AA132" s="1"/>
  <c r="AC132" s="1"/>
  <c r="F31"/>
  <c r="I249"/>
  <c r="AA249" s="1"/>
  <c r="I243"/>
  <c r="AA243" s="1"/>
  <c r="E58" i="2"/>
  <c r="G58" s="1"/>
  <c r="I58" s="1"/>
  <c r="F205" i="74"/>
  <c r="I205" s="1"/>
  <c r="AA205" s="1"/>
  <c r="AC205" s="1"/>
  <c r="F198"/>
  <c r="I199"/>
  <c r="AA199" s="1"/>
  <c r="AC199" s="1"/>
  <c r="F271"/>
  <c r="I272"/>
  <c r="AA272" s="1"/>
  <c r="AC272" s="1"/>
  <c r="F229"/>
  <c r="I229" s="1"/>
  <c r="AA229" s="1"/>
  <c r="I230"/>
  <c r="AA230" s="1"/>
  <c r="F147"/>
  <c r="I147" s="1"/>
  <c r="AA147" s="1"/>
  <c r="AC147" s="1"/>
  <c r="I148"/>
  <c r="AA148" s="1"/>
  <c r="AC148" s="1"/>
  <c r="F366"/>
  <c r="I367"/>
  <c r="AA367" s="1"/>
  <c r="AC367" s="1"/>
  <c r="F239"/>
  <c r="I240"/>
  <c r="AA240" s="1"/>
  <c r="F221"/>
  <c r="I222"/>
  <c r="AA222" s="1"/>
  <c r="F23"/>
  <c r="I23" s="1"/>
  <c r="AA23" s="1"/>
  <c r="AC23" s="1"/>
  <c r="I24"/>
  <c r="AA24" s="1"/>
  <c r="AC24" s="1"/>
  <c r="F145"/>
  <c r="I145" s="1"/>
  <c r="AA145" s="1"/>
  <c r="AC145" s="1"/>
  <c r="I146"/>
  <c r="AA146" s="1"/>
  <c r="AC146" s="1"/>
  <c r="F374"/>
  <c r="I390"/>
  <c r="AA390" s="1"/>
  <c r="AC390" s="1"/>
  <c r="F153"/>
  <c r="I153" s="1"/>
  <c r="AA153" s="1"/>
  <c r="AC153" s="1"/>
  <c r="I154"/>
  <c r="AA154" s="1"/>
  <c r="AC154" s="1"/>
  <c r="F285"/>
  <c r="I286"/>
  <c r="AA286" s="1"/>
  <c r="AC286" s="1"/>
  <c r="F343"/>
  <c r="I343" s="1"/>
  <c r="AA343" s="1"/>
  <c r="AC343" s="1"/>
  <c r="I344"/>
  <c r="AA344" s="1"/>
  <c r="AC344" s="1"/>
  <c r="F189"/>
  <c r="I190"/>
  <c r="AA190" s="1"/>
  <c r="AC190" s="1"/>
  <c r="F179"/>
  <c r="I180"/>
  <c r="AA180" s="1"/>
  <c r="AC180" s="1"/>
  <c r="F170"/>
  <c r="I171"/>
  <c r="AA171" s="1"/>
  <c r="AC171" s="1"/>
  <c r="F139"/>
  <c r="I139" s="1"/>
  <c r="AA139" s="1"/>
  <c r="AC139" s="1"/>
  <c r="I140"/>
  <c r="AA140" s="1"/>
  <c r="AC140" s="1"/>
  <c r="F123"/>
  <c r="I124"/>
  <c r="AA124" s="1"/>
  <c r="AC124" s="1"/>
  <c r="F131"/>
  <c r="I131" s="1"/>
  <c r="AA131" s="1"/>
  <c r="AC131" s="1"/>
  <c r="F106"/>
  <c r="I107"/>
  <c r="AA107" s="1"/>
  <c r="AC107" s="1"/>
  <c r="F89"/>
  <c r="I89" s="1"/>
  <c r="AA89" s="1"/>
  <c r="AC89" s="1"/>
  <c r="I90"/>
  <c r="AA90" s="1"/>
  <c r="AC90" s="1"/>
  <c r="F102"/>
  <c r="I102" s="1"/>
  <c r="AA102" s="1"/>
  <c r="AC102" s="1"/>
  <c r="I103"/>
  <c r="AA103" s="1"/>
  <c r="AC103" s="1"/>
  <c r="F82"/>
  <c r="I82" s="1"/>
  <c r="AA82" s="1"/>
  <c r="AC82" s="1"/>
  <c r="I83"/>
  <c r="AA83" s="1"/>
  <c r="AC83" s="1"/>
  <c r="F74"/>
  <c r="I74" s="1"/>
  <c r="AA74" s="1"/>
  <c r="AC74" s="1"/>
  <c r="I75"/>
  <c r="AA75" s="1"/>
  <c r="AC75" s="1"/>
  <c r="F64"/>
  <c r="I64" s="1"/>
  <c r="AA64" s="1"/>
  <c r="AC64" s="1"/>
  <c r="I65"/>
  <c r="AA65" s="1"/>
  <c r="AC65" s="1"/>
  <c r="F46"/>
  <c r="I47"/>
  <c r="AA47" s="1"/>
  <c r="AC47" s="1"/>
  <c r="F78"/>
  <c r="I78" s="1"/>
  <c r="AA78" s="1"/>
  <c r="AC78" s="1"/>
  <c r="I79"/>
  <c r="AA79" s="1"/>
  <c r="AC79" s="1"/>
  <c r="F70"/>
  <c r="I71"/>
  <c r="AA71" s="1"/>
  <c r="AC71" s="1"/>
  <c r="F52"/>
  <c r="I52" s="1"/>
  <c r="AA52" s="1"/>
  <c r="AC52" s="1"/>
  <c r="I53"/>
  <c r="AA53" s="1"/>
  <c r="AC53" s="1"/>
  <c r="F151"/>
  <c r="I151" s="1"/>
  <c r="AA151" s="1"/>
  <c r="AC151" s="1"/>
  <c r="F400"/>
  <c r="I400" s="1"/>
  <c r="AA400" s="1"/>
  <c r="AC400" s="1"/>
  <c r="I401"/>
  <c r="AA401" s="1"/>
  <c r="AC401" s="1"/>
  <c r="F356"/>
  <c r="I357"/>
  <c r="AA357" s="1"/>
  <c r="AC357" s="1"/>
  <c r="F323"/>
  <c r="I324"/>
  <c r="AA324" s="1"/>
  <c r="AC324" s="1"/>
  <c r="F311"/>
  <c r="I312"/>
  <c r="AA312" s="1"/>
  <c r="AC312" s="1"/>
  <c r="F338"/>
  <c r="I339"/>
  <c r="AA339" s="1"/>
  <c r="AC339" s="1"/>
  <c r="F332"/>
  <c r="I333"/>
  <c r="AA333" s="1"/>
  <c r="AC333" s="1"/>
  <c r="F396"/>
  <c r="C25" i="2"/>
  <c r="I31" i="74" l="1"/>
  <c r="AA31" s="1"/>
  <c r="AC31" s="1"/>
  <c r="F30"/>
  <c r="I30" s="1"/>
  <c r="AA30" s="1"/>
  <c r="AC30" s="1"/>
  <c r="E25" i="2"/>
  <c r="G25" s="1"/>
  <c r="I25" s="1"/>
  <c r="F152" i="74"/>
  <c r="I152" s="1"/>
  <c r="AA152" s="1"/>
  <c r="AC152" s="1"/>
  <c r="F284"/>
  <c r="I285"/>
  <c r="AA285" s="1"/>
  <c r="AC285" s="1"/>
  <c r="F373"/>
  <c r="I373" s="1"/>
  <c r="AA373" s="1"/>
  <c r="AC373" s="1"/>
  <c r="I374"/>
  <c r="AA374" s="1"/>
  <c r="AC374" s="1"/>
  <c r="F22"/>
  <c r="I22" s="1"/>
  <c r="AA22" s="1"/>
  <c r="AC22" s="1"/>
  <c r="I221"/>
  <c r="AA221" s="1"/>
  <c r="F220"/>
  <c r="F234"/>
  <c r="I239"/>
  <c r="AA239" s="1"/>
  <c r="I366"/>
  <c r="AA366" s="1"/>
  <c r="AC366" s="1"/>
  <c r="F365"/>
  <c r="F270"/>
  <c r="I270" s="1"/>
  <c r="AA270" s="1"/>
  <c r="AC270" s="1"/>
  <c r="I271"/>
  <c r="AA271" s="1"/>
  <c r="AC271" s="1"/>
  <c r="F197"/>
  <c r="F196" s="1"/>
  <c r="I198"/>
  <c r="AA198" s="1"/>
  <c r="AC198" s="1"/>
  <c r="F188"/>
  <c r="I189"/>
  <c r="AA189" s="1"/>
  <c r="AC189" s="1"/>
  <c r="F169"/>
  <c r="I170"/>
  <c r="AA170" s="1"/>
  <c r="AC170" s="1"/>
  <c r="F178"/>
  <c r="I178" s="1"/>
  <c r="AA178" s="1"/>
  <c r="AC178" s="1"/>
  <c r="I179"/>
  <c r="AA179" s="1"/>
  <c r="AC179" s="1"/>
  <c r="F122"/>
  <c r="I123"/>
  <c r="AA123" s="1"/>
  <c r="AC123" s="1"/>
  <c r="I70"/>
  <c r="AA70" s="1"/>
  <c r="AC70" s="1"/>
  <c r="F69"/>
  <c r="I69" s="1"/>
  <c r="AA69" s="1"/>
  <c r="AC69" s="1"/>
  <c r="F45"/>
  <c r="I46"/>
  <c r="AA46" s="1"/>
  <c r="AC46" s="1"/>
  <c r="F101"/>
  <c r="I101" s="1"/>
  <c r="AA101" s="1"/>
  <c r="AC101" s="1"/>
  <c r="I106"/>
  <c r="AA106" s="1"/>
  <c r="AC106" s="1"/>
  <c r="F372"/>
  <c r="I396"/>
  <c r="AA396" s="1"/>
  <c r="AC396" s="1"/>
  <c r="F351"/>
  <c r="I351" s="1"/>
  <c r="AA351" s="1"/>
  <c r="AC351" s="1"/>
  <c r="I356"/>
  <c r="AA356" s="1"/>
  <c r="AC356" s="1"/>
  <c r="F350"/>
  <c r="F331"/>
  <c r="I332"/>
  <c r="AA332" s="1"/>
  <c r="AC332" s="1"/>
  <c r="F337"/>
  <c r="I338"/>
  <c r="AA338" s="1"/>
  <c r="AC338" s="1"/>
  <c r="F310"/>
  <c r="I310" s="1"/>
  <c r="AA310" s="1"/>
  <c r="AC310" s="1"/>
  <c r="I311"/>
  <c r="AA311" s="1"/>
  <c r="AC311" s="1"/>
  <c r="F317"/>
  <c r="I323"/>
  <c r="AA323" s="1"/>
  <c r="AC323" s="1"/>
  <c r="I196" l="1"/>
  <c r="AA196" s="1"/>
  <c r="AC196" s="1"/>
  <c r="I197"/>
  <c r="AA197" s="1"/>
  <c r="AC197" s="1"/>
  <c r="I234"/>
  <c r="AA234" s="1"/>
  <c r="F233"/>
  <c r="F283"/>
  <c r="I283" s="1"/>
  <c r="AA283" s="1"/>
  <c r="AC283" s="1"/>
  <c r="I284"/>
  <c r="AA284" s="1"/>
  <c r="AC284" s="1"/>
  <c r="I365"/>
  <c r="AA365" s="1"/>
  <c r="AC365" s="1"/>
  <c r="F364"/>
  <c r="I220"/>
  <c r="AA220" s="1"/>
  <c r="F187"/>
  <c r="I187" s="1"/>
  <c r="AA187" s="1"/>
  <c r="AC187" s="1"/>
  <c r="I188"/>
  <c r="AA188" s="1"/>
  <c r="AC188" s="1"/>
  <c r="I169"/>
  <c r="AA169" s="1"/>
  <c r="AC169" s="1"/>
  <c r="F168"/>
  <c r="F121"/>
  <c r="I122"/>
  <c r="AA122" s="1"/>
  <c r="AC122" s="1"/>
  <c r="I45"/>
  <c r="AA45" s="1"/>
  <c r="AC45" s="1"/>
  <c r="F14"/>
  <c r="I372"/>
  <c r="AA372" s="1"/>
  <c r="AC372" s="1"/>
  <c r="F349"/>
  <c r="I350"/>
  <c r="AA350" s="1"/>
  <c r="AC350" s="1"/>
  <c r="I317"/>
  <c r="AA317" s="1"/>
  <c r="AC317" s="1"/>
  <c r="F336"/>
  <c r="I336" s="1"/>
  <c r="AA336" s="1"/>
  <c r="AC336" s="1"/>
  <c r="I337"/>
  <c r="AA337" s="1"/>
  <c r="AC337" s="1"/>
  <c r="F330"/>
  <c r="I330" s="1"/>
  <c r="AA330" s="1"/>
  <c r="AC330" s="1"/>
  <c r="I331"/>
  <c r="AA331" s="1"/>
  <c r="AC331" s="1"/>
  <c r="F282" l="1"/>
  <c r="I282" s="1"/>
  <c r="AA282" s="1"/>
  <c r="AC282" s="1"/>
  <c r="I233"/>
  <c r="AA233" s="1"/>
  <c r="F219"/>
  <c r="I364"/>
  <c r="AA364" s="1"/>
  <c r="AC364" s="1"/>
  <c r="F363"/>
  <c r="F167"/>
  <c r="I167" s="1"/>
  <c r="AA167" s="1"/>
  <c r="AC167" s="1"/>
  <c r="I168"/>
  <c r="AA168" s="1"/>
  <c r="AC168" s="1"/>
  <c r="I121"/>
  <c r="AA121" s="1"/>
  <c r="AC121" s="1"/>
  <c r="F120"/>
  <c r="I120" s="1"/>
  <c r="AA120" s="1"/>
  <c r="AC120" s="1"/>
  <c r="I14"/>
  <c r="AA14" s="1"/>
  <c r="AC14" s="1"/>
  <c r="F13"/>
  <c r="I13" s="1"/>
  <c r="AA13" s="1"/>
  <c r="AC13" s="1"/>
  <c r="F348"/>
  <c r="F342" s="1"/>
  <c r="I349"/>
  <c r="AA349" s="1"/>
  <c r="AC349" s="1"/>
  <c r="F281" l="1"/>
  <c r="I281" s="1"/>
  <c r="AA281" s="1"/>
  <c r="AC281" s="1"/>
  <c r="I219"/>
  <c r="AA219" s="1"/>
  <c r="AC219" s="1"/>
  <c r="I363"/>
  <c r="AA363" s="1"/>
  <c r="AC363" s="1"/>
  <c r="F362"/>
  <c r="I362" s="1"/>
  <c r="AA362" s="1"/>
  <c r="AC362" s="1"/>
  <c r="I348"/>
  <c r="AA348" s="1"/>
  <c r="AC348" s="1"/>
  <c r="F12" l="1"/>
  <c r="I12" s="1"/>
  <c r="AA12" s="1"/>
  <c r="AC12" s="1"/>
  <c r="I342"/>
  <c r="AA342" s="1"/>
  <c r="AC342" s="1"/>
  <c r="C82" i="2"/>
  <c r="C29"/>
  <c r="C27"/>
  <c r="C23"/>
  <c r="E23" s="1"/>
  <c r="G23" s="1"/>
  <c r="I23" s="1"/>
  <c r="E29" l="1"/>
  <c r="G29" s="1"/>
  <c r="I29" s="1"/>
  <c r="E27"/>
  <c r="G27" s="1"/>
  <c r="I27" s="1"/>
  <c r="E82"/>
  <c r="G82" s="1"/>
  <c r="I82" s="1"/>
  <c r="C80"/>
  <c r="C22"/>
  <c r="E22" l="1"/>
  <c r="G22" s="1"/>
  <c r="I22" s="1"/>
  <c r="E80"/>
  <c r="G80" s="1"/>
  <c r="I80" s="1"/>
  <c r="C65"/>
  <c r="E65" s="1"/>
  <c r="G65" s="1"/>
  <c r="I65" s="1"/>
  <c r="C64" l="1"/>
  <c r="E64" l="1"/>
  <c r="G64" s="1"/>
  <c r="I64" s="1"/>
  <c r="C52"/>
  <c r="C50"/>
  <c r="C45"/>
  <c r="E45" s="1"/>
  <c r="G45" s="1"/>
  <c r="I45" s="1"/>
  <c r="C38"/>
  <c r="C35"/>
  <c r="C33"/>
  <c r="E33" s="1"/>
  <c r="G33" s="1"/>
  <c r="I33" s="1"/>
  <c r="C21"/>
  <c r="C16"/>
  <c r="C13"/>
  <c r="E13" s="1"/>
  <c r="G13" s="1"/>
  <c r="I13" s="1"/>
  <c r="E16" l="1"/>
  <c r="G16" s="1"/>
  <c r="I16" s="1"/>
  <c r="E38"/>
  <c r="G38" s="1"/>
  <c r="I38" s="1"/>
  <c r="E50"/>
  <c r="G50" s="1"/>
  <c r="I50" s="1"/>
  <c r="E21"/>
  <c r="G21" s="1"/>
  <c r="I21" s="1"/>
  <c r="E35"/>
  <c r="G35" s="1"/>
  <c r="I35" s="1"/>
  <c r="E52"/>
  <c r="G52" s="1"/>
  <c r="I52" s="1"/>
  <c r="C12"/>
  <c r="C32"/>
  <c r="C44"/>
  <c r="C11"/>
  <c r="E11" s="1"/>
  <c r="G11" s="1"/>
  <c r="I11" s="1"/>
  <c r="E44" l="1"/>
  <c r="G44" s="1"/>
  <c r="I44" s="1"/>
  <c r="E12"/>
  <c r="G12" s="1"/>
  <c r="I12" s="1"/>
  <c r="E32"/>
  <c r="G32" s="1"/>
  <c r="I32" s="1"/>
  <c r="C99"/>
  <c r="E99" s="1"/>
  <c r="G99" s="1"/>
  <c r="I99" s="1"/>
</calcChain>
</file>

<file path=xl/sharedStrings.xml><?xml version="1.0" encoding="utf-8"?>
<sst xmlns="http://schemas.openxmlformats.org/spreadsheetml/2006/main" count="3438" uniqueCount="851">
  <si>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</si>
  <si>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</si>
  <si>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</si>
  <si>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</si>
  <si>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</si>
  <si>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</si>
  <si>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</si>
  <si>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</si>
  <si>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</si>
  <si>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</si>
  <si>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</si>
  <si>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</si>
  <si>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</si>
  <si>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</si>
  <si>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</si>
  <si>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</si>
  <si>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</si>
  <si>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</si>
  <si>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</si>
  <si>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</si>
  <si>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</si>
  <si>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</si>
  <si>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</si>
  <si>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</si>
  <si>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</si>
  <si>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</si>
  <si>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</si>
  <si>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</si>
  <si>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</si>
  <si>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</si>
  <si>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</si>
  <si>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</si>
  <si>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</si>
  <si>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</si>
  <si>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</si>
  <si>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</si>
  <si>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</si>
  <si>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</si>
  <si>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</si>
  <si>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</si>
  <si>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</si>
  <si>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</si>
  <si>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</si>
  <si>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</si>
  <si>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</si>
  <si>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</si>
  <si>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</si>
  <si>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</si>
  <si>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</si>
  <si>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</si>
  <si>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</si>
  <si>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</si>
  <si>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</si>
  <si>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</si>
  <si>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</si>
  <si>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</si>
  <si>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</si>
  <si>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</si>
  <si>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</si>
  <si>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</si>
  <si>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</si>
  <si>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</si>
  <si>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</si>
  <si>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</si>
  <si>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</si>
  <si>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</si>
  <si>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</si>
  <si>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</si>
  <si>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</si>
  <si>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</si>
  <si>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</si>
  <si>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</si>
  <si>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</si>
  <si>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</si>
  <si>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</si>
  <si>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</si>
  <si>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</si>
  <si>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</si>
  <si>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</si>
  <si>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</si>
  <si>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</si>
  <si>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</si>
  <si>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</si>
  <si>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</si>
  <si>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</si>
  <si>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</si>
  <si>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</si>
  <si>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</si>
  <si>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</si>
  <si>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</si>
  <si>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</si>
  <si>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</si>
  <si>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</si>
  <si>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</si>
  <si>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</si>
  <si>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</si>
  <si>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</si>
  <si>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</si>
  <si>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</si>
  <si>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</si>
  <si>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</si>
  <si>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</si>
  <si>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</si>
  <si>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</si>
  <si>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</si>
  <si>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</si>
  <si>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</si>
  <si>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</si>
  <si>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</si>
  <si>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</si>
  <si>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</si>
  <si>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</si>
  <si>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</si>
  <si>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</si>
  <si>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</si>
  <si>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</si>
  <si>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</si>
  <si>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</si>
  <si>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</si>
  <si>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</si>
  <si>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</si>
  <si>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</si>
  <si>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</si>
  <si>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</si>
  <si>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</si>
  <si>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</si>
  <si>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</si>
  <si>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</si>
  <si>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</si>
  <si>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</si>
  <si>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</si>
  <si>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</si>
  <si>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</si>
  <si>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</si>
  <si>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</si>
  <si>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</si>
  <si>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</si>
  <si>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</si>
  <si>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</si>
  <si>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</si>
  <si>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</si>
  <si>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</si>
  <si>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</si>
  <si>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</si>
  <si>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</si>
  <si>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</si>
  <si>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</si>
  <si>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</si>
  <si>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</si>
  <si>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</si>
  <si>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</si>
  <si>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</si>
  <si>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</si>
  <si>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</si>
  <si>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</si>
  <si>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</si>
  <si>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</si>
  <si>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</si>
  <si>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</si>
  <si>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</si>
  <si>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</si>
  <si>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</si>
  <si>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</si>
  <si>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</si>
  <si>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</si>
  <si>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</si>
  <si>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</si>
  <si>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</si>
  <si>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</si>
  <si>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1 14 06013 10 0000 430</t>
  </si>
  <si>
    <t>1 11 05013 05 0000 120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</si>
  <si>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</si>
  <si>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</si>
  <si>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</si>
  <si>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</si>
  <si>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</si>
  <si>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</si>
  <si>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</si>
  <si>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</si>
  <si>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</si>
  <si>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</si>
  <si>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</si>
  <si>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</si>
  <si>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</si>
  <si>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</si>
  <si>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</si>
  <si>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</si>
  <si>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</si>
  <si>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</si>
  <si>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</si>
  <si>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</si>
  <si>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</si>
  <si>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</si>
  <si>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</si>
  <si>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</si>
  <si>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</si>
  <si>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</si>
  <si>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</si>
  <si>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</si>
  <si>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</si>
  <si>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</si>
  <si>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</si>
  <si>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</si>
  <si>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</si>
  <si>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</si>
  <si>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</si>
  <si>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</si>
  <si>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</si>
  <si>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</si>
  <si>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</si>
  <si>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</si>
  <si>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</si>
  <si>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</si>
  <si>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</si>
  <si>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</si>
  <si>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</si>
  <si>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</si>
  <si>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</si>
  <si>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</si>
  <si>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</si>
  <si>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</si>
  <si>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</si>
  <si>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</si>
  <si>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</si>
  <si>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</si>
  <si>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</si>
  <si>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</si>
  <si>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</si>
  <si>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</si>
  <si>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</si>
  <si>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</si>
  <si>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</si>
  <si>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</si>
  <si>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</si>
  <si>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</si>
  <si>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</si>
  <si>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</si>
  <si>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</si>
  <si>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</si>
  <si>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</si>
  <si>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</si>
  <si>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</si>
  <si>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</si>
  <si>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</si>
  <si>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</si>
  <si>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</si>
  <si>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</si>
  <si>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</si>
  <si>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</si>
  <si>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</si>
  <si>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</si>
  <si>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</si>
  <si>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</si>
  <si>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</si>
  <si>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</si>
  <si>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</si>
  <si>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</si>
  <si>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</si>
  <si>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</si>
  <si>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</si>
  <si>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</si>
  <si>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</si>
  <si>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</si>
  <si>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</si>
  <si>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</si>
  <si>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</si>
  <si>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</si>
  <si>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</si>
  <si>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</si>
  <si>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</si>
  <si>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</si>
  <si>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</si>
  <si>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</si>
  <si>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</si>
  <si>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</si>
  <si>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</si>
  <si>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</si>
  <si>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</si>
  <si>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</si>
  <si>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</si>
  <si>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</si>
  <si>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</si>
  <si>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</si>
  <si>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</si>
  <si>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</si>
  <si>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</si>
  <si>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</si>
  <si>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</si>
  <si>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</si>
  <si>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</si>
  <si>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</si>
  <si>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</si>
  <si>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</si>
  <si>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</si>
  <si>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</si>
  <si>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</si>
  <si>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</si>
  <si>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</si>
  <si>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</si>
  <si>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</si>
  <si>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</si>
  <si>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</si>
  <si>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</si>
  <si>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</si>
  <si>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</si>
  <si>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</si>
  <si>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</si>
  <si>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</si>
  <si>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</si>
  <si>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</si>
  <si>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</si>
  <si>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</si>
  <si>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</si>
  <si>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</si>
  <si>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</si>
  <si>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</si>
  <si>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</si>
  <si>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</si>
  <si>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</si>
  <si>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</si>
  <si>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</si>
  <si>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</si>
  <si>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</si>
  <si>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</si>
  <si>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</si>
  <si>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</si>
  <si>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</si>
  <si>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</si>
  <si>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</si>
  <si>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</si>
  <si>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</si>
  <si>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</si>
  <si>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</si>
  <si>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</si>
  <si>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</si>
  <si>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</si>
  <si>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</si>
  <si>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</si>
  <si>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</si>
  <si>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</si>
  <si>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</si>
  <si>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</si>
  <si>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</si>
  <si>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</si>
  <si>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</si>
  <si>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</si>
  <si>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</si>
  <si>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</si>
  <si>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</si>
  <si>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</si>
  <si>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</si>
  <si>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</si>
  <si>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</si>
  <si>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</si>
  <si>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</si>
  <si>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</si>
  <si>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</si>
  <si>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</si>
  <si>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</si>
  <si>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</si>
  <si>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</si>
  <si>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</si>
  <si>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</si>
  <si>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</si>
  <si>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</si>
  <si>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</si>
  <si>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</si>
  <si>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</si>
  <si>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</si>
  <si>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</si>
  <si>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</si>
  <si>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</si>
  <si>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</si>
  <si>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</si>
  <si>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</si>
  <si>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</si>
  <si>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</si>
  <si>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</si>
  <si>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</si>
  <si>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</si>
  <si>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</si>
  <si>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</si>
  <si>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</si>
  <si>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</si>
  <si>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</si>
  <si>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</si>
  <si>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</si>
  <si>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</si>
  <si>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</si>
  <si>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</si>
  <si>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</si>
  <si>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</si>
  <si>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</si>
  <si>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</si>
  <si>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</si>
  <si>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</si>
  <si>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</si>
  <si>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</si>
  <si>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</si>
  <si>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</si>
  <si>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</si>
  <si>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</si>
  <si>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</si>
  <si>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</si>
  <si>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</si>
  <si>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</si>
  <si>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</si>
  <si>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</si>
  <si>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</si>
  <si>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</si>
  <si>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</si>
  <si>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</si>
  <si>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</si>
  <si>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</si>
  <si>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</si>
  <si>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</si>
  <si>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</si>
  <si>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</si>
  <si>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</si>
  <si>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</si>
  <si>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</si>
  <si>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</si>
  <si>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</si>
  <si>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</si>
  <si>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</si>
  <si>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</si>
  <si>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</si>
  <si>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</si>
  <si>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</si>
  <si>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</si>
  <si>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</si>
  <si>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</si>
  <si>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</si>
  <si>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</si>
  <si>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</si>
  <si>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</si>
  <si>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</si>
  <si>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</si>
  <si>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</si>
  <si>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</si>
  <si>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</si>
  <si>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</si>
  <si>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</si>
  <si>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</si>
  <si>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</si>
  <si>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</si>
  <si>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</si>
  <si>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</si>
  <si>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</si>
  <si>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</si>
  <si>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</si>
  <si>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</si>
  <si>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</si>
  <si>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</si>
  <si>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</si>
  <si>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</si>
  <si>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</si>
  <si>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</si>
  <si>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</si>
  <si>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</si>
  <si>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</si>
  <si>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</si>
  <si>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</si>
  <si>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</si>
  <si>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</si>
  <si>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</si>
  <si>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</si>
  <si>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</si>
  <si>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</si>
  <si>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</si>
  <si>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</si>
  <si>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</si>
  <si>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</si>
  <si>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</si>
  <si>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</si>
  <si>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</si>
  <si>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</si>
  <si>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</si>
  <si>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</si>
  <si>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</si>
  <si>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</si>
  <si>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</si>
  <si>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</si>
  <si>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</si>
  <si>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</si>
  <si>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</si>
  <si>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</si>
  <si>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</si>
  <si>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</si>
  <si>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</si>
  <si>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</si>
  <si>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</si>
  <si>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</si>
  <si>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</si>
  <si>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</si>
  <si>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</si>
  <si>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</si>
  <si>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</si>
  <si>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19 0 03 43000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</si>
  <si>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</si>
  <si>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</si>
  <si>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</si>
  <si>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</si>
  <si>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</si>
  <si>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</si>
  <si>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</si>
  <si>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</si>
  <si>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</si>
  <si>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</si>
  <si>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</si>
  <si>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</si>
  <si>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</si>
  <si>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</si>
  <si>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</si>
  <si>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</si>
  <si>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</si>
  <si>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</si>
  <si>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</si>
  <si>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</si>
  <si>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</si>
  <si>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</si>
  <si>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</si>
  <si>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</si>
  <si>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</si>
  <si>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</si>
  <si>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</si>
  <si>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</si>
  <si>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</si>
  <si>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</si>
  <si>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</si>
  <si>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</si>
  <si>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</si>
  <si>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</si>
  <si>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</si>
  <si>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</si>
  <si>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</si>
  <si>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</si>
  <si>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</si>
  <si>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</si>
  <si>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</si>
  <si>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</si>
  <si>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</si>
  <si>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</si>
  <si>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</si>
  <si>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</si>
  <si>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</si>
  <si>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</si>
  <si>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19 0 03 00000</t>
  </si>
  <si>
    <t>2 02 20216 05 0000 150</t>
  </si>
  <si>
    <t>2 02 25519 05 0000 150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</si>
  <si>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</si>
  <si>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</si>
  <si>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</si>
  <si>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</si>
  <si>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</si>
  <si>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</si>
  <si>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</si>
  <si>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</si>
  <si>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</si>
  <si>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</si>
  <si>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</si>
  <si>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</si>
  <si>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</si>
  <si>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</si>
  <si>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</si>
  <si>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</si>
  <si>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</si>
  <si>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</si>
  <si>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</si>
  <si>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</si>
  <si>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</si>
  <si>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</si>
  <si>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</si>
  <si>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</si>
  <si>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</si>
  <si>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</si>
  <si>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</si>
  <si>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</si>
  <si>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</si>
  <si>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2 02 35120 05 0000 151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</si>
  <si>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</si>
  <si>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</si>
  <si>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</si>
  <si>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</si>
  <si>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</si>
  <si>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</si>
  <si>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</si>
  <si>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</si>
  <si>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</si>
  <si>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</si>
  <si>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</si>
  <si>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</si>
  <si>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</si>
  <si>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</si>
  <si>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</si>
  <si>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</si>
  <si>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</si>
  <si>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</si>
  <si>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</si>
  <si>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</si>
  <si>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</si>
  <si>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</si>
  <si>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</si>
  <si>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</si>
  <si>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</si>
  <si>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</si>
  <si>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</si>
  <si>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</si>
  <si>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</si>
  <si>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 xml:space="preserve"> 000 1161012301 0000 140</t>
  </si>
  <si>
    <t xml:space="preserve"> 000 1161012901 0000 140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</si>
  <si>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</si>
  <si>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</si>
  <si>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</si>
  <si>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</si>
  <si>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</si>
  <si>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</si>
  <si>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</si>
  <si>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</si>
  <si>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</si>
  <si>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</si>
  <si>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</si>
  <si>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</si>
  <si>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</si>
  <si>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</si>
  <si>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</si>
  <si>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</si>
  <si>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</si>
  <si>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</si>
  <si>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</si>
  <si>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</si>
  <si>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</si>
  <si>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</si>
  <si>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</si>
  <si>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</si>
  <si>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</si>
  <si>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</si>
  <si>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</si>
  <si>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</si>
  <si>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</si>
  <si>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</si>
  <si>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</si>
  <si>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</si>
  <si>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</si>
  <si>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</si>
  <si>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</si>
  <si>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</si>
  <si>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</si>
  <si>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</si>
  <si>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</si>
  <si>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</si>
  <si>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</si>
  <si>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</si>
  <si>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</si>
  <si>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</si>
  <si>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</si>
  <si>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</si>
  <si>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</si>
  <si>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</si>
  <si>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</si>
  <si>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</si>
  <si>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</si>
  <si>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</si>
  <si>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</si>
  <si>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</si>
  <si>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</si>
  <si>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</si>
  <si>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</si>
  <si>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</si>
  <si>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</si>
  <si>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</si>
  <si>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</si>
  <si>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</si>
  <si>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</si>
  <si>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</si>
  <si>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</si>
  <si>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</si>
  <si>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</si>
  <si>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</si>
  <si>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</si>
  <si>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</si>
  <si>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</si>
  <si>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</si>
  <si>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</si>
  <si>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</si>
  <si>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</si>
  <si>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</si>
  <si>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</si>
  <si>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</si>
  <si>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</si>
  <si>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</si>
  <si>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</si>
  <si>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</si>
  <si>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</si>
  <si>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</si>
  <si>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</si>
  <si>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</si>
  <si>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</si>
  <si>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</si>
  <si>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</si>
  <si>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</si>
  <si>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</si>
  <si>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</si>
  <si>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</si>
  <si>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</si>
  <si>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</si>
  <si>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</si>
  <si>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</si>
  <si>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</si>
  <si>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</si>
  <si>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</si>
  <si>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</si>
  <si>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 xml:space="preserve">Субсидия бюджетам муниципальных районов на поддержку отрасли культуры </t>
  </si>
  <si>
    <t>2 02 25519 05 0001 150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</si>
  <si>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</si>
  <si>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</si>
  <si>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</si>
  <si>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</si>
  <si>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</si>
  <si>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</si>
  <si>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</si>
  <si>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</si>
  <si>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</si>
  <si>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</si>
  <si>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</si>
  <si>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</si>
  <si>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</si>
  <si>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</si>
  <si>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</si>
  <si>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</si>
  <si>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</si>
  <si>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</si>
  <si>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</si>
  <si>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2 02 25590 05 0000 150</t>
  </si>
  <si>
    <t>Субсидия бюджетам муниципальных районов на  техническое оснащение муниципальных музеев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</si>
  <si>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</si>
  <si>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</si>
  <si>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</si>
  <si>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</si>
  <si>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</si>
  <si>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</si>
  <si>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</si>
  <si>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</si>
  <si>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</si>
  <si>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</si>
  <si>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</si>
  <si>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</si>
  <si>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</si>
  <si>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</si>
  <si>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</si>
  <si>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</si>
  <si>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</si>
  <si>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</si>
  <si>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2 02 15002 05 0000 150</t>
  </si>
  <si>
    <t>2 02 30024 05 0104 150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</si>
  <si>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</si>
  <si>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</si>
  <si>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</si>
  <si>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</si>
  <si>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</si>
  <si>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2 02 45424 05 0000 150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</si>
  <si>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</si>
  <si>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</si>
  <si>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</si>
  <si>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</si>
  <si>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</si>
  <si>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</si>
  <si>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</si>
  <si>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</si>
  <si>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</si>
  <si>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</si>
  <si>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</si>
  <si>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 11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</si>
  <si>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</si>
  <si>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</si>
  <si>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</si>
  <si>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изм</t>
  </si>
  <si>
    <t>Сумма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</si>
  <si>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</si>
  <si>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</si>
  <si>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</si>
  <si>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</si>
  <si>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</si>
  <si>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</si>
  <si>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</si>
  <si>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</si>
  <si>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</si>
  <si>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</si>
  <si>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</si>
  <si>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</si>
  <si>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</si>
  <si>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</si>
  <si>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</si>
  <si>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</si>
  <si>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</si>
  <si>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</si>
  <si>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</si>
  <si>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</si>
  <si>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</si>
  <si>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</si>
  <si>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</si>
  <si>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</si>
  <si>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</si>
  <si>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</si>
  <si>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</si>
  <si>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</si>
  <si>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</si>
  <si>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</si>
  <si>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</si>
  <si>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</si>
  <si>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</si>
  <si>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</si>
  <si>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</si>
  <si>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</si>
  <si>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</si>
  <si>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</si>
  <si>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</si>
  <si>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2022 год</t>
  </si>
  <si>
    <t xml:space="preserve">Источники финансирования дефицита бюджета муниципального образования Алагирский район на 2022 год                                                                                                                          </t>
  </si>
  <si>
    <t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</t>
  </si>
  <si>
    <t>Приложение 5</t>
  </si>
  <si>
    <t>Приложение 4</t>
  </si>
  <si>
    <t>16 0 00 44000</t>
  </si>
  <si>
    <t>Образование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</si>
  <si>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</si>
  <si>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</si>
  <si>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</si>
  <si>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</si>
  <si>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</si>
  <si>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</si>
  <si>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</si>
  <si>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</si>
  <si>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t>03 1 A1 55190</t>
  </si>
  <si>
    <t>03 1 A1 L5190</t>
  </si>
  <si>
    <t>03 2 A1 55900</t>
  </si>
  <si>
    <t>03 2 A1 L5900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</si>
  <si>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</si>
  <si>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</si>
  <si>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2 02 49999 05 0150 150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</si>
  <si>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</si>
  <si>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</si>
  <si>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11 2 02 10555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</si>
  <si>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</si>
  <si>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07 00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</si>
  <si>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</si>
  <si>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Прочие межбюджетные трансферты, передаваемые бюджетам муниципальных районов (обеспечению продуктовыми наборами обучающихся, получающих начальное общее образование в муниципальных образовательных организациях)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</si>
  <si>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</t>
    </r>
    <r>
      <rPr>
        <u/>
        <sz val="9"/>
        <rFont val="Times New Roman"/>
        <family val="1"/>
        <charset val="204"/>
      </rPr>
      <t>№ 7-11-3 от 31.05.22</t>
    </r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</si>
  <si>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№7-11-3 от 31.05.22</t>
  </si>
  <si>
    <t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 7-11-3 от 31.05.22</t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</si>
  <si>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</t>
    </r>
    <r>
      <rPr>
        <u/>
        <sz val="9"/>
        <rFont val="Times New Roman"/>
        <family val="1"/>
        <charset val="204"/>
      </rPr>
      <t>№ 7-11-3 от 31.05.22</t>
    </r>
  </si>
  <si>
    <r>
  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</t>
    </r>
    <r>
      <rPr>
        <u/>
        <sz val="9"/>
        <rFont val="Times New Roman"/>
        <family val="1"/>
        <charset val="204"/>
      </rPr>
      <t>№</t>
    </r>
    <r>
      <rPr>
        <sz val="9"/>
        <rFont val="Times New Roman"/>
        <family val="1"/>
        <charset val="204"/>
      </rPr>
      <t xml:space="preserve"> 7-11-3 от 31.05.22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</si>
</sst>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4" fillId="0" borderId="6">
      <alignment vertical="top" wrapText="1"/>
    </xf>
    <xf numFmtId="49" fontId="26" fillId="0" borderId="6">
      <alignment horizontal="center" vertical="top" shrinkToFit="1"/>
    </xf>
    <xf numFmtId="4" fontId="24" fillId="4" borderId="6">
      <alignment horizontal="right" vertical="top" shrinkToFit="1"/>
    </xf>
    <xf numFmtId="49" fontId="30" fillId="0" borderId="6">
      <alignment horizontal="center"/>
    </xf>
    <xf numFmtId="0" fontId="30" fillId="0" borderId="7">
      <alignment horizontal="left" wrapText="1" indent="2"/>
    </xf>
  </cellStyleXfs>
  <cellXfs count="298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/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5" fillId="0" borderId="0" xfId="0" applyFont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5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1" fillId="0" borderId="5" xfId="0" applyFont="1" applyBorder="1"/>
    <xf numFmtId="164" fontId="18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3" applyFont="1" applyFill="1" applyBorder="1" applyAlignment="1">
      <alignment vertical="top" wrapText="1"/>
    </xf>
    <xf numFmtId="0" fontId="23" fillId="0" borderId="1" xfId="3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8" fillId="0" borderId="1" xfId="3" applyFont="1" applyBorder="1" applyAlignment="1">
      <alignment vertical="top" wrapText="1"/>
    </xf>
    <xf numFmtId="0" fontId="16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8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8" fillId="0" borderId="1" xfId="3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9" fontId="9" fillId="0" borderId="1" xfId="3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5" fillId="0" borderId="1" xfId="3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8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164" fontId="18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5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8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8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8" fillId="0" borderId="1" xfId="5" applyFont="1" applyFill="1" applyBorder="1" applyAlignment="1" applyProtection="1">
      <alignment horizontal="center" vertical="top" shrinkToFit="1"/>
    </xf>
    <xf numFmtId="49" fontId="25" fillId="0" borderId="1" xfId="5" applyFont="1" applyFill="1" applyBorder="1" applyAlignment="1" applyProtection="1">
      <alignment horizontal="center" vertical="top" shrinkToFit="1"/>
    </xf>
    <xf numFmtId="0" fontId="10" fillId="3" borderId="1" xfId="0" applyNumberFormat="1" applyFont="1" applyFill="1" applyBorder="1" applyAlignment="1">
      <alignment horizontal="center" vertical="top" wrapText="1" shrinkToFit="1"/>
    </xf>
    <xf numFmtId="0" fontId="25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8" fillId="0" borderId="8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2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7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6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6" fillId="0" borderId="3" xfId="3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/>
    </xf>
    <xf numFmtId="0" fontId="31" fillId="0" borderId="1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center" vertical="top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0" fillId="0" borderId="1" xfId="3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vertical="center" wrapText="1"/>
    </xf>
    <xf numFmtId="0" fontId="18" fillId="0" borderId="1" xfId="3" applyNumberFormat="1" applyFont="1" applyFill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/>
    </xf>
    <xf numFmtId="164" fontId="18" fillId="0" borderId="1" xfId="3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9" fontId="27" fillId="3" borderId="1" xfId="0" applyNumberFormat="1" applyFont="1" applyFill="1" applyBorder="1" applyAlignment="1">
      <alignment vertical="center" wrapText="1"/>
    </xf>
    <xf numFmtId="0" fontId="3" fillId="3" borderId="1" xfId="3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/>
    </xf>
    <xf numFmtId="0" fontId="18" fillId="0" borderId="1" xfId="3" applyFont="1" applyBorder="1" applyAlignment="1">
      <alignment vertical="center" wrapText="1"/>
    </xf>
    <xf numFmtId="0" fontId="18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6" fillId="0" borderId="0" xfId="0" applyNumberFormat="1" applyFont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36" fillId="0" borderId="0" xfId="0" applyFont="1" applyAlignment="1">
      <alignment horizontal="right" vertical="top"/>
    </xf>
    <xf numFmtId="0" fontId="34" fillId="0" borderId="0" xfId="0" applyFont="1" applyAlignment="1"/>
    <xf numFmtId="0" fontId="16" fillId="0" borderId="0" xfId="0" applyFont="1" applyAlignment="1">
      <alignment horizontal="right" vertical="top"/>
    </xf>
    <xf numFmtId="0" fontId="34" fillId="0" borderId="0" xfId="0" applyFont="1" applyAlignment="1">
      <alignment horizontal="right"/>
    </xf>
    <xf numFmtId="3" fontId="16" fillId="0" borderId="0" xfId="0" applyNumberFormat="1" applyFont="1" applyAlignment="1">
      <alignment horizontal="right" vertical="top" wrapText="1"/>
    </xf>
    <xf numFmtId="0" fontId="16" fillId="0" borderId="0" xfId="0" applyFont="1" applyAlignment="1"/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opLeftCell="A76" workbookViewId="0">
      <selection activeCell="K4" sqref="K4"/>
    </sheetView>
  </sheetViews>
  <sheetFormatPr defaultRowHeight="15"/>
  <cols>
    <col min="1" max="1" width="23" style="106" customWidth="1"/>
    <col min="2" max="2" width="41.5703125" style="106" customWidth="1"/>
    <col min="3" max="3" width="14.28515625" style="73" hidden="1" customWidth="1"/>
    <col min="4" max="6" width="12.5703125" style="153" hidden="1" customWidth="1"/>
    <col min="7" max="8" width="12.5703125" style="153" customWidth="1"/>
    <col min="9" max="9" width="15.42578125" style="151" customWidth="1"/>
    <col min="10" max="10" width="9.140625" customWidth="1"/>
  </cols>
  <sheetData>
    <row r="1" spans="1:17">
      <c r="C1" s="262" t="s">
        <v>751</v>
      </c>
      <c r="D1" s="263"/>
      <c r="E1" s="263"/>
      <c r="F1" s="263"/>
      <c r="G1" s="263"/>
      <c r="H1" s="263"/>
      <c r="I1" s="263"/>
    </row>
    <row r="2" spans="1:17" ht="72.75" customHeight="1">
      <c r="C2" s="266" t="s">
        <v>848</v>
      </c>
      <c r="D2" s="266"/>
      <c r="E2" s="266"/>
      <c r="F2" s="266"/>
      <c r="G2" s="266"/>
      <c r="H2" s="266"/>
      <c r="I2" s="266"/>
      <c r="J2" s="192"/>
      <c r="K2" s="191"/>
      <c r="L2" s="191"/>
      <c r="M2" s="191"/>
      <c r="N2" s="191"/>
      <c r="O2" s="191"/>
      <c r="P2" s="191"/>
      <c r="Q2" s="191"/>
    </row>
    <row r="3" spans="1:17" ht="13.5" customHeight="1">
      <c r="C3" s="107"/>
    </row>
    <row r="4" spans="1:17" ht="16.5" customHeight="1">
      <c r="A4" s="268" t="s">
        <v>173</v>
      </c>
      <c r="B4" s="268"/>
      <c r="C4" s="268"/>
      <c r="D4" s="269"/>
      <c r="E4" s="269"/>
      <c r="F4" s="269"/>
      <c r="G4" s="269"/>
      <c r="H4" s="269"/>
      <c r="I4" s="269"/>
    </row>
    <row r="5" spans="1:17" ht="43.5" customHeight="1">
      <c r="A5" s="203"/>
      <c r="B5" s="266" t="s">
        <v>714</v>
      </c>
      <c r="C5" s="266"/>
      <c r="D5" s="266"/>
      <c r="E5" s="266"/>
      <c r="F5" s="266"/>
      <c r="G5" s="266"/>
      <c r="H5" s="266"/>
      <c r="I5" s="267"/>
    </row>
    <row r="6" spans="1:17" ht="12" customHeight="1">
      <c r="A6" s="108"/>
      <c r="B6" s="265"/>
      <c r="C6" s="265"/>
    </row>
    <row r="7" spans="1:17" ht="12.75">
      <c r="A7" s="270" t="s">
        <v>183</v>
      </c>
      <c r="B7" s="270"/>
      <c r="C7" s="270"/>
      <c r="D7" s="269"/>
      <c r="E7" s="269"/>
      <c r="F7" s="269"/>
      <c r="G7" s="269"/>
      <c r="H7" s="269"/>
      <c r="I7" s="269"/>
    </row>
    <row r="8" spans="1:17" ht="17.25" customHeight="1">
      <c r="A8" s="271" t="s">
        <v>727</v>
      </c>
      <c r="B8" s="271"/>
      <c r="C8" s="271"/>
      <c r="D8" s="272"/>
      <c r="E8" s="272"/>
      <c r="F8" s="272"/>
      <c r="G8" s="272"/>
      <c r="H8" s="272"/>
      <c r="I8" s="272"/>
    </row>
    <row r="9" spans="1:17" ht="22.5" customHeight="1">
      <c r="B9" s="109"/>
      <c r="C9" s="273" t="s">
        <v>51</v>
      </c>
      <c r="D9" s="274"/>
      <c r="E9" s="274"/>
      <c r="F9" s="274"/>
      <c r="G9" s="274"/>
      <c r="H9" s="274"/>
      <c r="I9" s="274"/>
    </row>
    <row r="10" spans="1:17" ht="42" customHeight="1">
      <c r="A10" s="83" t="s">
        <v>206</v>
      </c>
      <c r="B10" s="110" t="s">
        <v>290</v>
      </c>
      <c r="C10" s="111" t="s">
        <v>603</v>
      </c>
      <c r="D10" s="152" t="s">
        <v>752</v>
      </c>
      <c r="E10" s="202" t="s">
        <v>603</v>
      </c>
      <c r="F10" s="152" t="s">
        <v>752</v>
      </c>
      <c r="G10" s="111" t="s">
        <v>603</v>
      </c>
      <c r="H10" s="152" t="s">
        <v>752</v>
      </c>
      <c r="I10" s="111" t="s">
        <v>603</v>
      </c>
      <c r="J10" s="22"/>
    </row>
    <row r="11" spans="1:17" ht="29.25" customHeight="1">
      <c r="A11" s="264" t="s">
        <v>56</v>
      </c>
      <c r="B11" s="264"/>
      <c r="C11" s="81">
        <f>SUM(C12,C21,C32,C35,C38,C44,C52,C58,C16)</f>
        <v>484882</v>
      </c>
      <c r="D11" s="152"/>
      <c r="E11" s="154">
        <f>C11+D11</f>
        <v>484882</v>
      </c>
      <c r="F11" s="152"/>
      <c r="G11" s="154">
        <f>E11+F11</f>
        <v>484882</v>
      </c>
      <c r="H11" s="152"/>
      <c r="I11" s="154">
        <f>G11+H11</f>
        <v>484882</v>
      </c>
    </row>
    <row r="12" spans="1:17" ht="30.75" hidden="1" customHeight="1">
      <c r="A12" s="110" t="s">
        <v>122</v>
      </c>
      <c r="B12" s="112" t="s">
        <v>110</v>
      </c>
      <c r="C12" s="81">
        <f>C13</f>
        <v>91047</v>
      </c>
      <c r="D12" s="152"/>
      <c r="E12" s="154">
        <f t="shared" ref="E12:E75" si="0">C12+D12</f>
        <v>91047</v>
      </c>
      <c r="F12" s="152"/>
      <c r="G12" s="154">
        <f t="shared" ref="G12:G75" si="1">E12+F12</f>
        <v>91047</v>
      </c>
      <c r="H12" s="152"/>
      <c r="I12" s="154">
        <f t="shared" ref="I12:I76" si="2">G12+H12</f>
        <v>91047</v>
      </c>
    </row>
    <row r="13" spans="1:17" ht="27" hidden="1" customHeight="1">
      <c r="A13" s="113" t="s">
        <v>119</v>
      </c>
      <c r="B13" s="88" t="s">
        <v>278</v>
      </c>
      <c r="C13" s="75">
        <f>SUM(C14,C15)</f>
        <v>91047</v>
      </c>
      <c r="D13" s="152"/>
      <c r="E13" s="154">
        <f t="shared" si="0"/>
        <v>91047</v>
      </c>
      <c r="F13" s="152"/>
      <c r="G13" s="154">
        <f t="shared" si="1"/>
        <v>91047</v>
      </c>
      <c r="H13" s="152"/>
      <c r="I13" s="154">
        <f t="shared" si="2"/>
        <v>91047</v>
      </c>
    </row>
    <row r="14" spans="1:17" ht="68.25" hidden="1" customHeight="1">
      <c r="A14" s="113" t="s">
        <v>123</v>
      </c>
      <c r="B14" s="23" t="s">
        <v>2</v>
      </c>
      <c r="C14" s="75">
        <v>72875</v>
      </c>
      <c r="D14" s="152"/>
      <c r="E14" s="154">
        <f t="shared" si="0"/>
        <v>72875</v>
      </c>
      <c r="F14" s="152"/>
      <c r="G14" s="154">
        <f t="shared" si="1"/>
        <v>72875</v>
      </c>
      <c r="H14" s="152"/>
      <c r="I14" s="154">
        <f t="shared" si="2"/>
        <v>72875</v>
      </c>
    </row>
    <row r="15" spans="1:17" ht="57" hidden="1" customHeight="1">
      <c r="A15" s="113" t="s">
        <v>123</v>
      </c>
      <c r="B15" s="23" t="s">
        <v>37</v>
      </c>
      <c r="C15" s="114">
        <v>18172</v>
      </c>
      <c r="D15" s="152"/>
      <c r="E15" s="154">
        <f t="shared" si="0"/>
        <v>18172</v>
      </c>
      <c r="F15" s="152"/>
      <c r="G15" s="154">
        <f t="shared" si="1"/>
        <v>18172</v>
      </c>
      <c r="H15" s="152"/>
      <c r="I15" s="154">
        <f t="shared" si="2"/>
        <v>18172</v>
      </c>
    </row>
    <row r="16" spans="1:17" ht="33" hidden="1" customHeight="1">
      <c r="A16" s="83" t="s">
        <v>207</v>
      </c>
      <c r="B16" s="37" t="s">
        <v>34</v>
      </c>
      <c r="C16" s="122">
        <f>SUM(C17:C20)</f>
        <v>21180</v>
      </c>
      <c r="D16" s="152"/>
      <c r="E16" s="154">
        <f t="shared" si="0"/>
        <v>21180</v>
      </c>
      <c r="F16" s="152"/>
      <c r="G16" s="154">
        <f t="shared" si="1"/>
        <v>21180</v>
      </c>
      <c r="H16" s="152"/>
      <c r="I16" s="154">
        <f t="shared" si="2"/>
        <v>21180</v>
      </c>
    </row>
    <row r="17" spans="1:9" ht="55.5" hidden="1" customHeight="1">
      <c r="A17" s="113" t="s">
        <v>514</v>
      </c>
      <c r="B17" s="18" t="s">
        <v>515</v>
      </c>
      <c r="C17" s="99">
        <v>9576</v>
      </c>
      <c r="D17" s="152"/>
      <c r="E17" s="154">
        <f t="shared" si="0"/>
        <v>9576</v>
      </c>
      <c r="F17" s="152"/>
      <c r="G17" s="154">
        <f t="shared" si="1"/>
        <v>9576</v>
      </c>
      <c r="H17" s="152"/>
      <c r="I17" s="154">
        <f t="shared" si="2"/>
        <v>9576</v>
      </c>
    </row>
    <row r="18" spans="1:9" ht="66.75" hidden="1" customHeight="1">
      <c r="A18" s="113" t="s">
        <v>516</v>
      </c>
      <c r="B18" s="18" t="s">
        <v>517</v>
      </c>
      <c r="C18" s="99">
        <v>53</v>
      </c>
      <c r="D18" s="152"/>
      <c r="E18" s="154">
        <f t="shared" si="0"/>
        <v>53</v>
      </c>
      <c r="F18" s="152"/>
      <c r="G18" s="154">
        <f t="shared" si="1"/>
        <v>53</v>
      </c>
      <c r="H18" s="152"/>
      <c r="I18" s="154">
        <f t="shared" si="2"/>
        <v>53</v>
      </c>
    </row>
    <row r="19" spans="1:9" ht="53.25" hidden="1" customHeight="1">
      <c r="A19" s="113" t="s">
        <v>518</v>
      </c>
      <c r="B19" s="18" t="s">
        <v>519</v>
      </c>
      <c r="C19" s="99">
        <v>12752</v>
      </c>
      <c r="D19" s="152"/>
      <c r="E19" s="154">
        <f t="shared" si="0"/>
        <v>12752</v>
      </c>
      <c r="F19" s="152"/>
      <c r="G19" s="154">
        <f t="shared" si="1"/>
        <v>12752</v>
      </c>
      <c r="H19" s="152"/>
      <c r="I19" s="154">
        <f t="shared" si="2"/>
        <v>12752</v>
      </c>
    </row>
    <row r="20" spans="1:9" ht="52.5" hidden="1" customHeight="1">
      <c r="A20" s="113" t="s">
        <v>520</v>
      </c>
      <c r="B20" s="18" t="s">
        <v>521</v>
      </c>
      <c r="C20" s="99">
        <v>-1201</v>
      </c>
      <c r="D20" s="152"/>
      <c r="E20" s="154">
        <f t="shared" si="0"/>
        <v>-1201</v>
      </c>
      <c r="F20" s="152"/>
      <c r="G20" s="154">
        <f t="shared" si="1"/>
        <v>-1201</v>
      </c>
      <c r="H20" s="152"/>
      <c r="I20" s="154">
        <f t="shared" si="2"/>
        <v>-1201</v>
      </c>
    </row>
    <row r="21" spans="1:9" ht="24" hidden="1" customHeight="1">
      <c r="A21" s="110" t="s">
        <v>311</v>
      </c>
      <c r="B21" s="37" t="s">
        <v>17</v>
      </c>
      <c r="C21" s="81">
        <f>SUM(C22,C27,C29,C31)</f>
        <v>36875</v>
      </c>
      <c r="D21" s="152"/>
      <c r="E21" s="154">
        <f t="shared" si="0"/>
        <v>36875</v>
      </c>
      <c r="F21" s="152"/>
      <c r="G21" s="154">
        <f t="shared" si="1"/>
        <v>36875</v>
      </c>
      <c r="H21" s="152"/>
      <c r="I21" s="154">
        <f t="shared" si="2"/>
        <v>36875</v>
      </c>
    </row>
    <row r="22" spans="1:9" ht="29.25" hidden="1" customHeight="1">
      <c r="A22" s="105" t="s">
        <v>77</v>
      </c>
      <c r="B22" s="53" t="s">
        <v>42</v>
      </c>
      <c r="C22" s="115">
        <f>C23+C25</f>
        <v>30810</v>
      </c>
      <c r="D22" s="152"/>
      <c r="E22" s="154">
        <f t="shared" si="0"/>
        <v>30810</v>
      </c>
      <c r="F22" s="152"/>
      <c r="G22" s="154">
        <f t="shared" si="1"/>
        <v>30810</v>
      </c>
      <c r="H22" s="152"/>
      <c r="I22" s="154">
        <f t="shared" si="2"/>
        <v>30810</v>
      </c>
    </row>
    <row r="23" spans="1:9" ht="27.75" hidden="1" customHeight="1">
      <c r="A23" s="105" t="s">
        <v>85</v>
      </c>
      <c r="B23" s="53" t="s">
        <v>54</v>
      </c>
      <c r="C23" s="115">
        <f>C24</f>
        <v>19910</v>
      </c>
      <c r="D23" s="152"/>
      <c r="E23" s="154">
        <f t="shared" si="0"/>
        <v>19910</v>
      </c>
      <c r="F23" s="152"/>
      <c r="G23" s="154">
        <f t="shared" si="1"/>
        <v>19910</v>
      </c>
      <c r="H23" s="152"/>
      <c r="I23" s="154">
        <f t="shared" si="2"/>
        <v>19910</v>
      </c>
    </row>
    <row r="24" spans="1:9" ht="31.5" hidden="1" customHeight="1">
      <c r="A24" s="105" t="s">
        <v>209</v>
      </c>
      <c r="B24" s="53" t="s">
        <v>54</v>
      </c>
      <c r="C24" s="115">
        <v>19910</v>
      </c>
      <c r="D24" s="152"/>
      <c r="E24" s="154">
        <f t="shared" si="0"/>
        <v>19910</v>
      </c>
      <c r="F24" s="152"/>
      <c r="G24" s="154">
        <f t="shared" si="1"/>
        <v>19910</v>
      </c>
      <c r="H24" s="152"/>
      <c r="I24" s="154">
        <f t="shared" si="2"/>
        <v>19910</v>
      </c>
    </row>
    <row r="25" spans="1:9" ht="42.75" hidden="1" customHeight="1">
      <c r="A25" s="105" t="s">
        <v>86</v>
      </c>
      <c r="B25" s="53" t="s">
        <v>55</v>
      </c>
      <c r="C25" s="115">
        <f>C26</f>
        <v>10900</v>
      </c>
      <c r="D25" s="152"/>
      <c r="E25" s="154">
        <f t="shared" si="0"/>
        <v>10900</v>
      </c>
      <c r="F25" s="152"/>
      <c r="G25" s="154">
        <f t="shared" si="1"/>
        <v>10900</v>
      </c>
      <c r="H25" s="152"/>
      <c r="I25" s="154">
        <f t="shared" si="2"/>
        <v>10900</v>
      </c>
    </row>
    <row r="26" spans="1:9" ht="43.5" hidden="1" customHeight="1">
      <c r="A26" s="105" t="s">
        <v>210</v>
      </c>
      <c r="B26" s="53" t="s">
        <v>55</v>
      </c>
      <c r="C26" s="115">
        <v>10900</v>
      </c>
      <c r="D26" s="152"/>
      <c r="E26" s="154">
        <f t="shared" si="0"/>
        <v>10900</v>
      </c>
      <c r="F26" s="152"/>
      <c r="G26" s="154">
        <f t="shared" si="1"/>
        <v>10900</v>
      </c>
      <c r="H26" s="152"/>
      <c r="I26" s="154">
        <f t="shared" si="2"/>
        <v>10900</v>
      </c>
    </row>
    <row r="27" spans="1:9" ht="30.75" hidden="1" customHeight="1">
      <c r="A27" s="113" t="s">
        <v>294</v>
      </c>
      <c r="B27" s="23" t="s">
        <v>171</v>
      </c>
      <c r="C27" s="114">
        <f>C28</f>
        <v>65</v>
      </c>
      <c r="D27" s="152"/>
      <c r="E27" s="154">
        <f t="shared" si="0"/>
        <v>65</v>
      </c>
      <c r="F27" s="152"/>
      <c r="G27" s="154">
        <f t="shared" si="1"/>
        <v>65</v>
      </c>
      <c r="H27" s="152"/>
      <c r="I27" s="154">
        <f t="shared" si="2"/>
        <v>65</v>
      </c>
    </row>
    <row r="28" spans="1:9" ht="31.5" hidden="1" customHeight="1">
      <c r="A28" s="113" t="s">
        <v>211</v>
      </c>
      <c r="B28" s="23" t="s">
        <v>171</v>
      </c>
      <c r="C28" s="114">
        <v>65</v>
      </c>
      <c r="D28" s="152"/>
      <c r="E28" s="154">
        <f t="shared" si="0"/>
        <v>65</v>
      </c>
      <c r="F28" s="152"/>
      <c r="G28" s="154">
        <f t="shared" si="1"/>
        <v>65</v>
      </c>
      <c r="H28" s="152"/>
      <c r="I28" s="154">
        <f t="shared" si="2"/>
        <v>65</v>
      </c>
    </row>
    <row r="29" spans="1:9" ht="21.75" hidden="1" customHeight="1">
      <c r="A29" s="113" t="s">
        <v>214</v>
      </c>
      <c r="B29" s="23" t="s">
        <v>18</v>
      </c>
      <c r="C29" s="114">
        <f>C30</f>
        <v>4900</v>
      </c>
      <c r="D29" s="152"/>
      <c r="E29" s="154">
        <f t="shared" si="0"/>
        <v>4900</v>
      </c>
      <c r="F29" s="152"/>
      <c r="G29" s="154">
        <f t="shared" si="1"/>
        <v>4900</v>
      </c>
      <c r="H29" s="152"/>
      <c r="I29" s="154">
        <f t="shared" si="2"/>
        <v>4900</v>
      </c>
    </row>
    <row r="30" spans="1:9" ht="21" hidden="1" customHeight="1">
      <c r="A30" s="113" t="s">
        <v>212</v>
      </c>
      <c r="B30" s="23" t="s">
        <v>61</v>
      </c>
      <c r="C30" s="114">
        <v>4900</v>
      </c>
      <c r="D30" s="152"/>
      <c r="E30" s="154">
        <f t="shared" si="0"/>
        <v>4900</v>
      </c>
      <c r="F30" s="152"/>
      <c r="G30" s="154">
        <f t="shared" si="1"/>
        <v>4900</v>
      </c>
      <c r="H30" s="152"/>
      <c r="I30" s="154">
        <f t="shared" si="2"/>
        <v>4900</v>
      </c>
    </row>
    <row r="31" spans="1:9" ht="40.5" hidden="1" customHeight="1">
      <c r="A31" s="113" t="s">
        <v>180</v>
      </c>
      <c r="B31" s="23" t="s">
        <v>181</v>
      </c>
      <c r="C31" s="114">
        <v>1100</v>
      </c>
      <c r="D31" s="152"/>
      <c r="E31" s="154">
        <f t="shared" si="0"/>
        <v>1100</v>
      </c>
      <c r="F31" s="152"/>
      <c r="G31" s="154">
        <f t="shared" si="1"/>
        <v>1100</v>
      </c>
      <c r="H31" s="152"/>
      <c r="I31" s="154">
        <f t="shared" si="2"/>
        <v>1100</v>
      </c>
    </row>
    <row r="32" spans="1:9" ht="21.75" hidden="1" customHeight="1">
      <c r="A32" s="110" t="s">
        <v>154</v>
      </c>
      <c r="B32" s="37" t="s">
        <v>155</v>
      </c>
      <c r="C32" s="80">
        <f>C33</f>
        <v>294500</v>
      </c>
      <c r="D32" s="152"/>
      <c r="E32" s="154">
        <f t="shared" si="0"/>
        <v>294500</v>
      </c>
      <c r="F32" s="152"/>
      <c r="G32" s="154">
        <f t="shared" si="1"/>
        <v>294500</v>
      </c>
      <c r="H32" s="152"/>
      <c r="I32" s="154">
        <f t="shared" si="2"/>
        <v>294500</v>
      </c>
    </row>
    <row r="33" spans="1:9" ht="29.25" hidden="1" customHeight="1">
      <c r="A33" s="116" t="s">
        <v>43</v>
      </c>
      <c r="B33" s="23" t="s">
        <v>44</v>
      </c>
      <c r="C33" s="114">
        <f>SUM(C34:C34)</f>
        <v>294500</v>
      </c>
      <c r="D33" s="152"/>
      <c r="E33" s="154">
        <f t="shared" si="0"/>
        <v>294500</v>
      </c>
      <c r="F33" s="152"/>
      <c r="G33" s="154">
        <f t="shared" si="1"/>
        <v>294500</v>
      </c>
      <c r="H33" s="152"/>
      <c r="I33" s="154">
        <f t="shared" si="2"/>
        <v>294500</v>
      </c>
    </row>
    <row r="34" spans="1:9" ht="32.25" hidden="1" customHeight="1">
      <c r="A34" s="116" t="s">
        <v>45</v>
      </c>
      <c r="B34" s="23" t="s">
        <v>46</v>
      </c>
      <c r="C34" s="114">
        <v>294500</v>
      </c>
      <c r="D34" s="152"/>
      <c r="E34" s="154">
        <f t="shared" si="0"/>
        <v>294500</v>
      </c>
      <c r="F34" s="152"/>
      <c r="G34" s="154">
        <f t="shared" si="1"/>
        <v>294500</v>
      </c>
      <c r="H34" s="152"/>
      <c r="I34" s="154">
        <f t="shared" si="2"/>
        <v>294500</v>
      </c>
    </row>
    <row r="35" spans="1:9" ht="26.25" hidden="1" customHeight="1">
      <c r="A35" s="110" t="s">
        <v>312</v>
      </c>
      <c r="B35" s="37" t="s">
        <v>313</v>
      </c>
      <c r="C35" s="80">
        <f>SUM(C36:C37)</f>
        <v>10000</v>
      </c>
      <c r="D35" s="152"/>
      <c r="E35" s="154">
        <f t="shared" si="0"/>
        <v>10000</v>
      </c>
      <c r="F35" s="152"/>
      <c r="G35" s="154">
        <f t="shared" si="1"/>
        <v>10000</v>
      </c>
      <c r="H35" s="152"/>
      <c r="I35" s="154">
        <f t="shared" si="2"/>
        <v>10000</v>
      </c>
    </row>
    <row r="36" spans="1:9" ht="41.25" hidden="1" customHeight="1">
      <c r="A36" s="113" t="s">
        <v>121</v>
      </c>
      <c r="B36" s="23" t="s">
        <v>47</v>
      </c>
      <c r="C36" s="114">
        <v>10000</v>
      </c>
      <c r="D36" s="152"/>
      <c r="E36" s="154">
        <f t="shared" si="0"/>
        <v>10000</v>
      </c>
      <c r="F36" s="152"/>
      <c r="G36" s="154">
        <f t="shared" si="1"/>
        <v>10000</v>
      </c>
      <c r="H36" s="152"/>
      <c r="I36" s="154">
        <f t="shared" si="2"/>
        <v>10000</v>
      </c>
    </row>
    <row r="37" spans="1:9" ht="33" hidden="1" customHeight="1">
      <c r="A37" s="113" t="s">
        <v>127</v>
      </c>
      <c r="B37" s="23" t="s">
        <v>126</v>
      </c>
      <c r="C37" s="114">
        <v>0</v>
      </c>
      <c r="D37" s="152"/>
      <c r="E37" s="154">
        <f t="shared" si="0"/>
        <v>0</v>
      </c>
      <c r="F37" s="152"/>
      <c r="G37" s="154">
        <f t="shared" si="1"/>
        <v>0</v>
      </c>
      <c r="H37" s="152"/>
      <c r="I37" s="154">
        <f t="shared" si="2"/>
        <v>0</v>
      </c>
    </row>
    <row r="38" spans="1:9" ht="36.75" hidden="1" customHeight="1">
      <c r="A38" s="110" t="s">
        <v>314</v>
      </c>
      <c r="B38" s="37" t="s">
        <v>283</v>
      </c>
      <c r="C38" s="80">
        <f>SUM(C39:C43)</f>
        <v>30100</v>
      </c>
      <c r="D38" s="152"/>
      <c r="E38" s="154">
        <f t="shared" si="0"/>
        <v>30100</v>
      </c>
      <c r="F38" s="152"/>
      <c r="G38" s="154">
        <f t="shared" si="1"/>
        <v>30100</v>
      </c>
      <c r="H38" s="152"/>
      <c r="I38" s="154">
        <f t="shared" si="2"/>
        <v>30100</v>
      </c>
    </row>
    <row r="39" spans="1:9" ht="83.25" hidden="1" customHeight="1">
      <c r="A39" s="26" t="s">
        <v>170</v>
      </c>
      <c r="B39" s="13" t="s">
        <v>511</v>
      </c>
      <c r="C39" s="114">
        <v>27100</v>
      </c>
      <c r="D39" s="152"/>
      <c r="E39" s="154">
        <f t="shared" si="0"/>
        <v>27100</v>
      </c>
      <c r="F39" s="152"/>
      <c r="G39" s="154">
        <f t="shared" si="1"/>
        <v>27100</v>
      </c>
      <c r="H39" s="152"/>
      <c r="I39" s="154">
        <f t="shared" si="2"/>
        <v>27100</v>
      </c>
    </row>
    <row r="40" spans="1:9" ht="75.75" hidden="1" customHeight="1">
      <c r="A40" s="26" t="s">
        <v>35</v>
      </c>
      <c r="B40" s="32" t="s">
        <v>48</v>
      </c>
      <c r="C40" s="114">
        <v>2000</v>
      </c>
      <c r="D40" s="152"/>
      <c r="E40" s="154">
        <f t="shared" si="0"/>
        <v>2000</v>
      </c>
      <c r="F40" s="152"/>
      <c r="G40" s="154">
        <f t="shared" si="1"/>
        <v>2000</v>
      </c>
      <c r="H40" s="152"/>
      <c r="I40" s="154">
        <f t="shared" si="2"/>
        <v>2000</v>
      </c>
    </row>
    <row r="41" spans="1:9" ht="70.5" hidden="1" customHeight="1">
      <c r="A41" s="113" t="s">
        <v>28</v>
      </c>
      <c r="B41" s="23" t="s">
        <v>282</v>
      </c>
      <c r="C41" s="114"/>
      <c r="D41" s="152"/>
      <c r="E41" s="154">
        <f t="shared" si="0"/>
        <v>0</v>
      </c>
      <c r="F41" s="152"/>
      <c r="G41" s="154">
        <f t="shared" si="1"/>
        <v>0</v>
      </c>
      <c r="H41" s="152"/>
      <c r="I41" s="154">
        <f t="shared" si="2"/>
        <v>0</v>
      </c>
    </row>
    <row r="42" spans="1:9" ht="56.25" hidden="1" customHeight="1">
      <c r="A42" s="76" t="s">
        <v>28</v>
      </c>
      <c r="B42" s="15" t="s">
        <v>282</v>
      </c>
      <c r="C42" s="114">
        <v>0</v>
      </c>
      <c r="D42" s="152"/>
      <c r="E42" s="154">
        <f t="shared" si="0"/>
        <v>0</v>
      </c>
      <c r="F42" s="152"/>
      <c r="G42" s="154">
        <f t="shared" si="1"/>
        <v>0</v>
      </c>
      <c r="H42" s="152"/>
      <c r="I42" s="154">
        <f t="shared" si="2"/>
        <v>0</v>
      </c>
    </row>
    <row r="43" spans="1:9" ht="71.25" hidden="1" customHeight="1">
      <c r="A43" s="113" t="s">
        <v>120</v>
      </c>
      <c r="B43" s="23" t="s">
        <v>130</v>
      </c>
      <c r="C43" s="114">
        <v>1000</v>
      </c>
      <c r="D43" s="152"/>
      <c r="E43" s="154">
        <f t="shared" si="0"/>
        <v>1000</v>
      </c>
      <c r="F43" s="152"/>
      <c r="G43" s="154">
        <f t="shared" si="1"/>
        <v>1000</v>
      </c>
      <c r="H43" s="152"/>
      <c r="I43" s="154">
        <f t="shared" si="2"/>
        <v>1000</v>
      </c>
    </row>
    <row r="44" spans="1:9" ht="24" hidden="1" customHeight="1">
      <c r="A44" s="110" t="s">
        <v>315</v>
      </c>
      <c r="B44" s="37" t="s">
        <v>117</v>
      </c>
      <c r="C44" s="80">
        <f>C45</f>
        <v>80</v>
      </c>
      <c r="D44" s="152"/>
      <c r="E44" s="154">
        <f t="shared" si="0"/>
        <v>80</v>
      </c>
      <c r="F44" s="152"/>
      <c r="G44" s="154">
        <f t="shared" si="1"/>
        <v>80</v>
      </c>
      <c r="H44" s="152"/>
      <c r="I44" s="154">
        <f t="shared" si="2"/>
        <v>80</v>
      </c>
    </row>
    <row r="45" spans="1:9" ht="37.5" hidden="1" customHeight="1">
      <c r="A45" s="113" t="s">
        <v>317</v>
      </c>
      <c r="B45" s="23" t="s">
        <v>109</v>
      </c>
      <c r="C45" s="114">
        <f>SUM(C46:C49)</f>
        <v>80</v>
      </c>
      <c r="D45" s="152"/>
      <c r="E45" s="154">
        <f t="shared" si="0"/>
        <v>80</v>
      </c>
      <c r="F45" s="152"/>
      <c r="G45" s="154">
        <f t="shared" si="1"/>
        <v>80</v>
      </c>
      <c r="H45" s="152"/>
      <c r="I45" s="154">
        <f t="shared" si="2"/>
        <v>80</v>
      </c>
    </row>
    <row r="46" spans="1:9" ht="33.75" hidden="1" customHeight="1">
      <c r="A46" s="116" t="s">
        <v>19</v>
      </c>
      <c r="B46" s="23" t="s">
        <v>20</v>
      </c>
      <c r="C46" s="114">
        <v>10</v>
      </c>
      <c r="D46" s="152"/>
      <c r="E46" s="154">
        <f t="shared" si="0"/>
        <v>10</v>
      </c>
      <c r="F46" s="152"/>
      <c r="G46" s="154">
        <f t="shared" si="1"/>
        <v>10</v>
      </c>
      <c r="H46" s="152"/>
      <c r="I46" s="154">
        <f t="shared" si="2"/>
        <v>10</v>
      </c>
    </row>
    <row r="47" spans="1:9" ht="39.75" hidden="1" customHeight="1">
      <c r="A47" s="116" t="s">
        <v>21</v>
      </c>
      <c r="B47" s="23" t="s">
        <v>22</v>
      </c>
      <c r="C47" s="114">
        <v>10</v>
      </c>
      <c r="D47" s="152"/>
      <c r="E47" s="154">
        <f t="shared" si="0"/>
        <v>10</v>
      </c>
      <c r="F47" s="152"/>
      <c r="G47" s="154">
        <f t="shared" si="1"/>
        <v>10</v>
      </c>
      <c r="H47" s="152"/>
      <c r="I47" s="154">
        <f t="shared" si="2"/>
        <v>10</v>
      </c>
    </row>
    <row r="48" spans="1:9" ht="21.75" hidden="1" customHeight="1">
      <c r="A48" s="116" t="s">
        <v>23</v>
      </c>
      <c r="B48" s="23" t="s">
        <v>24</v>
      </c>
      <c r="C48" s="114">
        <v>10</v>
      </c>
      <c r="D48" s="152"/>
      <c r="E48" s="154">
        <f t="shared" si="0"/>
        <v>10</v>
      </c>
      <c r="F48" s="152"/>
      <c r="G48" s="154">
        <f t="shared" si="1"/>
        <v>10</v>
      </c>
      <c r="H48" s="152"/>
      <c r="I48" s="154">
        <f t="shared" si="2"/>
        <v>10</v>
      </c>
    </row>
    <row r="49" spans="1:9" ht="38.25" hidden="1" customHeight="1">
      <c r="A49" s="116" t="s">
        <v>25</v>
      </c>
      <c r="B49" s="23" t="s">
        <v>26</v>
      </c>
      <c r="C49" s="114">
        <v>50</v>
      </c>
      <c r="D49" s="152"/>
      <c r="E49" s="154">
        <f t="shared" si="0"/>
        <v>50</v>
      </c>
      <c r="F49" s="152"/>
      <c r="G49" s="154">
        <f t="shared" si="1"/>
        <v>50</v>
      </c>
      <c r="H49" s="152"/>
      <c r="I49" s="154">
        <f t="shared" si="2"/>
        <v>50</v>
      </c>
    </row>
    <row r="50" spans="1:9" ht="35.25" hidden="1" customHeight="1">
      <c r="A50" s="40" t="s">
        <v>105</v>
      </c>
      <c r="B50" s="37" t="s">
        <v>87</v>
      </c>
      <c r="C50" s="80">
        <f>C51</f>
        <v>0</v>
      </c>
      <c r="D50" s="152"/>
      <c r="E50" s="154">
        <f t="shared" si="0"/>
        <v>0</v>
      </c>
      <c r="F50" s="152"/>
      <c r="G50" s="154">
        <f t="shared" si="1"/>
        <v>0</v>
      </c>
      <c r="H50" s="152"/>
      <c r="I50" s="154">
        <f t="shared" si="2"/>
        <v>0</v>
      </c>
    </row>
    <row r="51" spans="1:9" ht="38.25" hidden="1" customHeight="1">
      <c r="A51" s="116" t="s">
        <v>0</v>
      </c>
      <c r="B51" s="23" t="s">
        <v>88</v>
      </c>
      <c r="C51" s="114"/>
      <c r="D51" s="152"/>
      <c r="E51" s="154">
        <f t="shared" si="0"/>
        <v>0</v>
      </c>
      <c r="F51" s="152"/>
      <c r="G51" s="154">
        <f t="shared" si="1"/>
        <v>0</v>
      </c>
      <c r="H51" s="152"/>
      <c r="I51" s="154">
        <f t="shared" si="2"/>
        <v>0</v>
      </c>
    </row>
    <row r="52" spans="1:9" ht="25.5" hidden="1" customHeight="1">
      <c r="A52" s="110" t="s">
        <v>318</v>
      </c>
      <c r="B52" s="37" t="s">
        <v>118</v>
      </c>
      <c r="C52" s="80">
        <f>SUM(C53:C57)</f>
        <v>600</v>
      </c>
      <c r="D52" s="152"/>
      <c r="E52" s="154">
        <f t="shared" si="0"/>
        <v>600</v>
      </c>
      <c r="F52" s="152"/>
      <c r="G52" s="154">
        <f t="shared" si="1"/>
        <v>600</v>
      </c>
      <c r="H52" s="152"/>
      <c r="I52" s="154">
        <f t="shared" si="2"/>
        <v>600</v>
      </c>
    </row>
    <row r="53" spans="1:9" ht="86.25" hidden="1" customHeight="1">
      <c r="A53" s="113" t="s">
        <v>106</v>
      </c>
      <c r="B53" s="23" t="s">
        <v>89</v>
      </c>
      <c r="C53" s="114"/>
      <c r="D53" s="152"/>
      <c r="E53" s="154">
        <f t="shared" si="0"/>
        <v>0</v>
      </c>
      <c r="F53" s="152"/>
      <c r="G53" s="154">
        <f t="shared" si="1"/>
        <v>0</v>
      </c>
      <c r="H53" s="152"/>
      <c r="I53" s="154">
        <f t="shared" si="2"/>
        <v>0</v>
      </c>
    </row>
    <row r="54" spans="1:9" ht="54" hidden="1" customHeight="1">
      <c r="A54" s="26" t="s">
        <v>333</v>
      </c>
      <c r="B54" s="13" t="s">
        <v>531</v>
      </c>
      <c r="C54" s="114"/>
      <c r="D54" s="152"/>
      <c r="E54" s="154">
        <f t="shared" si="0"/>
        <v>0</v>
      </c>
      <c r="F54" s="152"/>
      <c r="G54" s="154">
        <f t="shared" si="1"/>
        <v>0</v>
      </c>
      <c r="H54" s="152"/>
      <c r="I54" s="154">
        <f t="shared" si="2"/>
        <v>0</v>
      </c>
    </row>
    <row r="55" spans="1:9" ht="43.5" hidden="1" customHeight="1">
      <c r="A55" s="26" t="s">
        <v>169</v>
      </c>
      <c r="B55" s="32" t="s">
        <v>58</v>
      </c>
      <c r="C55" s="114"/>
      <c r="D55" s="152"/>
      <c r="E55" s="154">
        <f t="shared" si="0"/>
        <v>0</v>
      </c>
      <c r="F55" s="152"/>
      <c r="G55" s="154">
        <f t="shared" si="1"/>
        <v>0</v>
      </c>
      <c r="H55" s="152"/>
      <c r="I55" s="154">
        <f t="shared" si="2"/>
        <v>0</v>
      </c>
    </row>
    <row r="56" spans="1:9" ht="48.75" hidden="1" customHeight="1">
      <c r="A56" s="26" t="s">
        <v>36</v>
      </c>
      <c r="B56" s="32" t="s">
        <v>59</v>
      </c>
      <c r="C56" s="114">
        <v>600</v>
      </c>
      <c r="D56" s="152"/>
      <c r="E56" s="154">
        <f t="shared" si="0"/>
        <v>600</v>
      </c>
      <c r="F56" s="152"/>
      <c r="G56" s="154">
        <f t="shared" si="1"/>
        <v>600</v>
      </c>
      <c r="H56" s="152"/>
      <c r="I56" s="154">
        <f t="shared" si="2"/>
        <v>600</v>
      </c>
    </row>
    <row r="57" spans="1:9" ht="56.25" hidden="1" customHeight="1">
      <c r="A57" s="26" t="s">
        <v>128</v>
      </c>
      <c r="B57" s="32" t="s">
        <v>90</v>
      </c>
      <c r="C57" s="114">
        <v>0</v>
      </c>
      <c r="D57" s="152"/>
      <c r="E57" s="154">
        <f t="shared" si="0"/>
        <v>0</v>
      </c>
      <c r="F57" s="152"/>
      <c r="G57" s="154">
        <f t="shared" si="1"/>
        <v>0</v>
      </c>
      <c r="H57" s="152"/>
      <c r="I57" s="154">
        <f t="shared" si="2"/>
        <v>0</v>
      </c>
    </row>
    <row r="58" spans="1:9" ht="36.75" hidden="1" customHeight="1">
      <c r="A58" s="37" t="s">
        <v>319</v>
      </c>
      <c r="B58" s="37" t="s">
        <v>1</v>
      </c>
      <c r="C58" s="80">
        <f>SUM(C59:C63)</f>
        <v>500</v>
      </c>
      <c r="D58" s="152"/>
      <c r="E58" s="154">
        <f t="shared" si="0"/>
        <v>500</v>
      </c>
      <c r="F58" s="152"/>
      <c r="G58" s="154">
        <f t="shared" si="1"/>
        <v>500</v>
      </c>
      <c r="H58" s="152"/>
      <c r="I58" s="154">
        <f t="shared" si="2"/>
        <v>500</v>
      </c>
    </row>
    <row r="59" spans="1:9" ht="52.5" hidden="1" customHeight="1">
      <c r="A59" s="116" t="s">
        <v>699</v>
      </c>
      <c r="B59" s="124" t="s">
        <v>700</v>
      </c>
      <c r="C59" s="114">
        <v>200</v>
      </c>
      <c r="D59" s="152"/>
      <c r="E59" s="154">
        <f t="shared" si="0"/>
        <v>200</v>
      </c>
      <c r="F59" s="152"/>
      <c r="G59" s="154">
        <f t="shared" si="1"/>
        <v>200</v>
      </c>
      <c r="H59" s="152"/>
      <c r="I59" s="154">
        <f t="shared" si="2"/>
        <v>200</v>
      </c>
    </row>
    <row r="60" spans="1:9" ht="52.5" hidden="1" customHeight="1">
      <c r="A60" s="116" t="s">
        <v>705</v>
      </c>
      <c r="B60" s="124" t="s">
        <v>706</v>
      </c>
      <c r="C60" s="114">
        <v>50</v>
      </c>
      <c r="D60" s="152"/>
      <c r="E60" s="154">
        <f t="shared" si="0"/>
        <v>50</v>
      </c>
      <c r="F60" s="152"/>
      <c r="G60" s="154">
        <f t="shared" si="1"/>
        <v>50</v>
      </c>
      <c r="H60" s="152"/>
      <c r="I60" s="154">
        <f t="shared" si="2"/>
        <v>50</v>
      </c>
    </row>
    <row r="61" spans="1:9" ht="52.5" hidden="1" customHeight="1">
      <c r="A61" s="116" t="s">
        <v>703</v>
      </c>
      <c r="B61" s="124" t="s">
        <v>704</v>
      </c>
      <c r="C61" s="114">
        <v>50</v>
      </c>
      <c r="D61" s="152"/>
      <c r="E61" s="154">
        <f t="shared" si="0"/>
        <v>50</v>
      </c>
      <c r="F61" s="152"/>
      <c r="G61" s="154">
        <f t="shared" si="1"/>
        <v>50</v>
      </c>
      <c r="H61" s="152"/>
      <c r="I61" s="154">
        <f t="shared" si="2"/>
        <v>50</v>
      </c>
    </row>
    <row r="62" spans="1:9" ht="61.5" hidden="1" customHeight="1">
      <c r="A62" s="117" t="s">
        <v>609</v>
      </c>
      <c r="B62" s="20" t="s">
        <v>702</v>
      </c>
      <c r="C62" s="114">
        <v>150</v>
      </c>
      <c r="D62" s="152"/>
      <c r="E62" s="154">
        <f t="shared" si="0"/>
        <v>150</v>
      </c>
      <c r="F62" s="152"/>
      <c r="G62" s="154">
        <f t="shared" si="1"/>
        <v>150</v>
      </c>
      <c r="H62" s="152"/>
      <c r="I62" s="154">
        <f t="shared" si="2"/>
        <v>150</v>
      </c>
    </row>
    <row r="63" spans="1:9" ht="66" hidden="1" customHeight="1">
      <c r="A63" s="117" t="s">
        <v>610</v>
      </c>
      <c r="B63" s="20" t="s">
        <v>701</v>
      </c>
      <c r="C63" s="114">
        <v>50</v>
      </c>
      <c r="D63" s="152"/>
      <c r="E63" s="154">
        <f t="shared" si="0"/>
        <v>50</v>
      </c>
      <c r="F63" s="152"/>
      <c r="G63" s="154">
        <f t="shared" si="1"/>
        <v>50</v>
      </c>
      <c r="H63" s="152"/>
      <c r="I63" s="154">
        <f t="shared" si="2"/>
        <v>50</v>
      </c>
    </row>
    <row r="64" spans="1:9" ht="27.75" customHeight="1">
      <c r="A64" s="110" t="s">
        <v>292</v>
      </c>
      <c r="B64" s="112" t="s">
        <v>291</v>
      </c>
      <c r="C64" s="81">
        <f>SUM(C65,C80,C68,C92)</f>
        <v>469171.30000000005</v>
      </c>
      <c r="D64" s="81">
        <f>SUM(D65,D80,D68,D92)</f>
        <v>60019.5</v>
      </c>
      <c r="E64" s="154">
        <f t="shared" si="0"/>
        <v>529190.80000000005</v>
      </c>
      <c r="F64" s="81">
        <f>SUM(F65,F80,F68,F92)</f>
        <v>10118.4</v>
      </c>
      <c r="G64" s="154">
        <f t="shared" si="1"/>
        <v>539309.20000000007</v>
      </c>
      <c r="H64" s="81">
        <f>SUM(H65,H80,H68,H92)</f>
        <v>15968.199999999999</v>
      </c>
      <c r="I64" s="154">
        <f t="shared" si="2"/>
        <v>555277.4</v>
      </c>
    </row>
    <row r="65" spans="1:9" ht="31.5" customHeight="1">
      <c r="A65" s="110" t="s">
        <v>558</v>
      </c>
      <c r="B65" s="37" t="s">
        <v>91</v>
      </c>
      <c r="C65" s="81">
        <f>C66</f>
        <v>37880</v>
      </c>
      <c r="D65" s="154">
        <f>D67</f>
        <v>4344</v>
      </c>
      <c r="E65" s="154">
        <f t="shared" si="0"/>
        <v>42224</v>
      </c>
      <c r="F65" s="154"/>
      <c r="G65" s="154">
        <f t="shared" si="1"/>
        <v>42224</v>
      </c>
      <c r="H65" s="154"/>
      <c r="I65" s="154">
        <f t="shared" si="2"/>
        <v>42224</v>
      </c>
    </row>
    <row r="66" spans="1:9" ht="43.5" customHeight="1">
      <c r="A66" s="26" t="s">
        <v>584</v>
      </c>
      <c r="B66" s="32" t="s">
        <v>585</v>
      </c>
      <c r="C66" s="75">
        <v>37880</v>
      </c>
      <c r="D66" s="152"/>
      <c r="E66" s="152">
        <f t="shared" si="0"/>
        <v>37880</v>
      </c>
      <c r="F66" s="152"/>
      <c r="G66" s="154">
        <f t="shared" si="1"/>
        <v>37880</v>
      </c>
      <c r="H66" s="152"/>
      <c r="I66" s="154">
        <f t="shared" si="2"/>
        <v>37880</v>
      </c>
    </row>
    <row r="67" spans="1:9" ht="41.25" customHeight="1">
      <c r="A67" s="26" t="s">
        <v>753</v>
      </c>
      <c r="B67" s="71" t="s">
        <v>761</v>
      </c>
      <c r="C67" s="75"/>
      <c r="D67" s="152">
        <v>4344</v>
      </c>
      <c r="E67" s="152">
        <f t="shared" si="0"/>
        <v>4344</v>
      </c>
      <c r="F67" s="152"/>
      <c r="G67" s="154">
        <f t="shared" si="1"/>
        <v>4344</v>
      </c>
      <c r="H67" s="152"/>
      <c r="I67" s="154">
        <f t="shared" si="2"/>
        <v>4344</v>
      </c>
    </row>
    <row r="68" spans="1:9" ht="40.5" customHeight="1">
      <c r="A68" s="110" t="s">
        <v>562</v>
      </c>
      <c r="B68" s="37" t="s">
        <v>124</v>
      </c>
      <c r="C68" s="81">
        <f>SUM(C69:C79)</f>
        <v>47883.3</v>
      </c>
      <c r="D68" s="81">
        <f>SUM(D69:D79)</f>
        <v>-106.3</v>
      </c>
      <c r="E68" s="154">
        <f t="shared" si="0"/>
        <v>47777</v>
      </c>
      <c r="F68" s="81">
        <f>SUM(F69:F79)</f>
        <v>10118.4</v>
      </c>
      <c r="G68" s="154">
        <f t="shared" si="1"/>
        <v>57895.4</v>
      </c>
      <c r="H68" s="81">
        <f>H76</f>
        <v>16638.3</v>
      </c>
      <c r="I68" s="154">
        <f t="shared" si="2"/>
        <v>74533.7</v>
      </c>
    </row>
    <row r="69" spans="1:9" ht="81.75" customHeight="1">
      <c r="A69" s="105" t="s">
        <v>548</v>
      </c>
      <c r="B69" s="23" t="s">
        <v>49</v>
      </c>
      <c r="C69" s="75">
        <v>21379.599999999999</v>
      </c>
      <c r="D69" s="152"/>
      <c r="E69" s="152">
        <f t="shared" si="0"/>
        <v>21379.599999999999</v>
      </c>
      <c r="F69" s="152"/>
      <c r="G69" s="154">
        <f t="shared" si="1"/>
        <v>21379.599999999999</v>
      </c>
      <c r="H69" s="152"/>
      <c r="I69" s="154">
        <f t="shared" si="2"/>
        <v>21379.599999999999</v>
      </c>
    </row>
    <row r="70" spans="1:9" ht="42.75" customHeight="1">
      <c r="A70" s="105" t="s">
        <v>591</v>
      </c>
      <c r="B70" s="23" t="s">
        <v>592</v>
      </c>
      <c r="C70" s="75">
        <v>1258.4000000000001</v>
      </c>
      <c r="D70" s="152"/>
      <c r="E70" s="152">
        <f t="shared" si="0"/>
        <v>1258.4000000000001</v>
      </c>
      <c r="F70" s="152"/>
      <c r="G70" s="154">
        <f t="shared" si="1"/>
        <v>1258.4000000000001</v>
      </c>
      <c r="H70" s="152"/>
      <c r="I70" s="154">
        <f t="shared" si="2"/>
        <v>1258.4000000000001</v>
      </c>
    </row>
    <row r="71" spans="1:9" ht="45.75" hidden="1" customHeight="1">
      <c r="A71" s="105" t="s">
        <v>549</v>
      </c>
      <c r="B71" s="15" t="s">
        <v>465</v>
      </c>
      <c r="C71" s="75"/>
      <c r="D71" s="152"/>
      <c r="E71" s="152">
        <f t="shared" si="0"/>
        <v>0</v>
      </c>
      <c r="F71" s="152"/>
      <c r="G71" s="154">
        <f t="shared" si="1"/>
        <v>0</v>
      </c>
      <c r="H71" s="152"/>
      <c r="I71" s="154">
        <f t="shared" si="2"/>
        <v>0</v>
      </c>
    </row>
    <row r="72" spans="1:9" ht="51" customHeight="1">
      <c r="A72" s="105" t="s">
        <v>606</v>
      </c>
      <c r="B72" s="19" t="s">
        <v>607</v>
      </c>
      <c r="C72" s="75">
        <v>858.8</v>
      </c>
      <c r="D72" s="152"/>
      <c r="E72" s="152">
        <f t="shared" si="0"/>
        <v>858.8</v>
      </c>
      <c r="F72" s="152"/>
      <c r="G72" s="154">
        <f t="shared" si="1"/>
        <v>858.8</v>
      </c>
      <c r="H72" s="152"/>
      <c r="I72" s="154">
        <f t="shared" si="2"/>
        <v>858.8</v>
      </c>
    </row>
    <row r="73" spans="1:9" ht="33" customHeight="1">
      <c r="A73" s="26" t="s">
        <v>713</v>
      </c>
      <c r="B73" s="32" t="s">
        <v>712</v>
      </c>
      <c r="C73" s="75">
        <v>7406.3</v>
      </c>
      <c r="D73" s="152"/>
      <c r="E73" s="152">
        <f t="shared" si="0"/>
        <v>7406.3</v>
      </c>
      <c r="F73" s="152"/>
      <c r="G73" s="154">
        <f t="shared" si="1"/>
        <v>7406.3</v>
      </c>
      <c r="H73" s="152"/>
      <c r="I73" s="154">
        <f t="shared" si="2"/>
        <v>7406.3</v>
      </c>
    </row>
    <row r="74" spans="1:9" ht="47.25" hidden="1" customHeight="1">
      <c r="A74" s="26"/>
      <c r="B74" s="32"/>
      <c r="C74" s="75"/>
      <c r="D74" s="152"/>
      <c r="E74" s="152">
        <f t="shared" si="0"/>
        <v>0</v>
      </c>
      <c r="F74" s="152"/>
      <c r="G74" s="154">
        <f t="shared" si="1"/>
        <v>0</v>
      </c>
      <c r="H74" s="152"/>
      <c r="I74" s="154">
        <f t="shared" si="2"/>
        <v>0</v>
      </c>
    </row>
    <row r="75" spans="1:9" ht="48.75" customHeight="1">
      <c r="A75" s="118" t="s">
        <v>550</v>
      </c>
      <c r="B75" s="15" t="s">
        <v>533</v>
      </c>
      <c r="C75" s="75">
        <v>15000</v>
      </c>
      <c r="D75" s="152"/>
      <c r="E75" s="152">
        <f t="shared" si="0"/>
        <v>15000</v>
      </c>
      <c r="F75" s="152"/>
      <c r="G75" s="154">
        <f t="shared" si="1"/>
        <v>15000</v>
      </c>
      <c r="H75" s="152"/>
      <c r="I75" s="154">
        <f t="shared" si="2"/>
        <v>15000</v>
      </c>
    </row>
    <row r="76" spans="1:9" ht="48.75" customHeight="1">
      <c r="A76" s="119" t="s">
        <v>836</v>
      </c>
      <c r="B76" s="120" t="s">
        <v>837</v>
      </c>
      <c r="C76" s="75"/>
      <c r="D76" s="152"/>
      <c r="E76" s="152"/>
      <c r="F76" s="152"/>
      <c r="G76" s="154"/>
      <c r="H76" s="152">
        <v>16638.3</v>
      </c>
      <c r="I76" s="154">
        <f t="shared" si="2"/>
        <v>16638.3</v>
      </c>
    </row>
    <row r="77" spans="1:9" ht="40.5" customHeight="1">
      <c r="A77" s="119" t="s">
        <v>604</v>
      </c>
      <c r="B77" s="120" t="s">
        <v>605</v>
      </c>
      <c r="C77" s="75">
        <v>106.3</v>
      </c>
      <c r="D77" s="152">
        <v>-106.3</v>
      </c>
      <c r="E77" s="152">
        <f t="shared" ref="E77:E99" si="3">C77+D77</f>
        <v>0</v>
      </c>
      <c r="F77" s="152">
        <v>10118.4</v>
      </c>
      <c r="G77" s="154">
        <f t="shared" ref="G77:G99" si="4">E77+F77</f>
        <v>10118.4</v>
      </c>
      <c r="H77" s="152"/>
      <c r="I77" s="154">
        <f t="shared" ref="I77:I99" si="5">G77+H77</f>
        <v>10118.4</v>
      </c>
    </row>
    <row r="78" spans="1:9" ht="38.25" customHeight="1">
      <c r="A78" s="26" t="s">
        <v>733</v>
      </c>
      <c r="B78" s="32" t="s">
        <v>734</v>
      </c>
      <c r="C78" s="75">
        <v>1873.9</v>
      </c>
      <c r="D78" s="152"/>
      <c r="E78" s="152">
        <f t="shared" si="3"/>
        <v>1873.9</v>
      </c>
      <c r="F78" s="152"/>
      <c r="G78" s="154">
        <f t="shared" si="4"/>
        <v>1873.9</v>
      </c>
      <c r="H78" s="152"/>
      <c r="I78" s="154">
        <f t="shared" si="5"/>
        <v>1873.9</v>
      </c>
    </row>
    <row r="79" spans="1:9" ht="50.25" hidden="1" customHeight="1">
      <c r="A79" s="26"/>
      <c r="B79" s="32"/>
      <c r="C79" s="75"/>
      <c r="D79" s="152"/>
      <c r="E79" s="152">
        <f t="shared" si="3"/>
        <v>0</v>
      </c>
      <c r="F79" s="152"/>
      <c r="G79" s="154">
        <f t="shared" si="4"/>
        <v>0</v>
      </c>
      <c r="H79" s="152"/>
      <c r="I79" s="154">
        <f t="shared" si="5"/>
        <v>0</v>
      </c>
    </row>
    <row r="80" spans="1:9" ht="36" customHeight="1">
      <c r="A80" s="83" t="s">
        <v>559</v>
      </c>
      <c r="B80" s="37" t="s">
        <v>125</v>
      </c>
      <c r="C80" s="81">
        <f>SUM(C81,C82,C90)+C91</f>
        <v>292215.30000000005</v>
      </c>
      <c r="D80" s="81">
        <f>SUM(D81,D82,D90)+D91</f>
        <v>30623.9</v>
      </c>
      <c r="E80" s="154">
        <f t="shared" si="3"/>
        <v>322839.20000000007</v>
      </c>
      <c r="F80" s="81"/>
      <c r="G80" s="154">
        <f t="shared" si="4"/>
        <v>322839.20000000007</v>
      </c>
      <c r="H80" s="81"/>
      <c r="I80" s="154">
        <f t="shared" si="5"/>
        <v>322839.20000000007</v>
      </c>
    </row>
    <row r="81" spans="1:9" ht="45.75" hidden="1" customHeight="1">
      <c r="A81" s="105" t="s">
        <v>557</v>
      </c>
      <c r="B81" s="23" t="s">
        <v>152</v>
      </c>
      <c r="C81" s="75">
        <v>2820.9</v>
      </c>
      <c r="D81" s="152"/>
      <c r="E81" s="152">
        <f t="shared" si="3"/>
        <v>2820.9</v>
      </c>
      <c r="F81" s="152"/>
      <c r="G81" s="154">
        <f t="shared" si="4"/>
        <v>2820.9</v>
      </c>
      <c r="H81" s="152"/>
      <c r="I81" s="154">
        <f t="shared" si="5"/>
        <v>2820.9</v>
      </c>
    </row>
    <row r="82" spans="1:9" ht="49.5" hidden="1" customHeight="1">
      <c r="A82" s="105" t="s">
        <v>560</v>
      </c>
      <c r="B82" s="32" t="s">
        <v>179</v>
      </c>
      <c r="C82" s="75">
        <f>SUM(C83:C88)</f>
        <v>286161.7</v>
      </c>
      <c r="D82" s="75">
        <f>SUM(D83:D89)</f>
        <v>30623.9</v>
      </c>
      <c r="E82" s="152">
        <f t="shared" si="3"/>
        <v>316785.60000000003</v>
      </c>
      <c r="F82" s="75"/>
      <c r="G82" s="154">
        <f t="shared" si="4"/>
        <v>316785.60000000003</v>
      </c>
      <c r="H82" s="75"/>
      <c r="I82" s="154">
        <f t="shared" si="5"/>
        <v>316785.60000000003</v>
      </c>
    </row>
    <row r="83" spans="1:9" ht="67.5" hidden="1" customHeight="1">
      <c r="A83" s="28" t="s">
        <v>551</v>
      </c>
      <c r="B83" s="121" t="s">
        <v>64</v>
      </c>
      <c r="C83" s="75">
        <v>91621</v>
      </c>
      <c r="D83" s="152">
        <v>9338.6</v>
      </c>
      <c r="E83" s="152">
        <f t="shared" si="3"/>
        <v>100959.6</v>
      </c>
      <c r="F83" s="152"/>
      <c r="G83" s="154">
        <f t="shared" si="4"/>
        <v>100959.6</v>
      </c>
      <c r="H83" s="152"/>
      <c r="I83" s="154">
        <f t="shared" si="5"/>
        <v>100959.6</v>
      </c>
    </row>
    <row r="84" spans="1:9" ht="82.5" hidden="1" customHeight="1">
      <c r="A84" s="28" t="s">
        <v>552</v>
      </c>
      <c r="B84" s="32" t="s">
        <v>65</v>
      </c>
      <c r="C84" s="75">
        <v>161279</v>
      </c>
      <c r="D84" s="152">
        <v>16472.7</v>
      </c>
      <c r="E84" s="152">
        <f t="shared" si="3"/>
        <v>177751.7</v>
      </c>
      <c r="F84" s="152"/>
      <c r="G84" s="154">
        <f t="shared" si="4"/>
        <v>177751.7</v>
      </c>
      <c r="H84" s="152"/>
      <c r="I84" s="154">
        <f t="shared" si="5"/>
        <v>177751.7</v>
      </c>
    </row>
    <row r="85" spans="1:9" ht="44.25" hidden="1" customHeight="1">
      <c r="A85" s="28" t="s">
        <v>553</v>
      </c>
      <c r="B85" s="23" t="s">
        <v>364</v>
      </c>
      <c r="C85" s="75">
        <v>1876.2</v>
      </c>
      <c r="D85" s="152"/>
      <c r="E85" s="152">
        <f t="shared" si="3"/>
        <v>1876.2</v>
      </c>
      <c r="F85" s="152"/>
      <c r="G85" s="154">
        <f t="shared" si="4"/>
        <v>1876.2</v>
      </c>
      <c r="H85" s="152"/>
      <c r="I85" s="154">
        <f t="shared" si="5"/>
        <v>1876.2</v>
      </c>
    </row>
    <row r="86" spans="1:9" ht="60" hidden="1" customHeight="1">
      <c r="A86" s="28" t="s">
        <v>554</v>
      </c>
      <c r="B86" s="121" t="s">
        <v>66</v>
      </c>
      <c r="C86" s="75">
        <v>27019</v>
      </c>
      <c r="D86" s="152">
        <v>3123</v>
      </c>
      <c r="E86" s="152">
        <f t="shared" si="3"/>
        <v>30142</v>
      </c>
      <c r="F86" s="152"/>
      <c r="G86" s="154">
        <f t="shared" si="4"/>
        <v>30142</v>
      </c>
      <c r="H86" s="152"/>
      <c r="I86" s="154">
        <f t="shared" si="5"/>
        <v>30142</v>
      </c>
    </row>
    <row r="87" spans="1:9" ht="54" hidden="1" customHeight="1">
      <c r="A87" s="28" t="s">
        <v>555</v>
      </c>
      <c r="B87" s="121" t="s">
        <v>67</v>
      </c>
      <c r="C87" s="75">
        <v>3984</v>
      </c>
      <c r="D87" s="152"/>
      <c r="E87" s="152">
        <f t="shared" si="3"/>
        <v>3984</v>
      </c>
      <c r="F87" s="152"/>
      <c r="G87" s="154">
        <f t="shared" si="4"/>
        <v>3984</v>
      </c>
      <c r="H87" s="152"/>
      <c r="I87" s="154">
        <f t="shared" si="5"/>
        <v>3984</v>
      </c>
    </row>
    <row r="88" spans="1:9" ht="60" hidden="1" customHeight="1">
      <c r="A88" s="28" t="s">
        <v>556</v>
      </c>
      <c r="B88" s="121" t="s">
        <v>68</v>
      </c>
      <c r="C88" s="75">
        <v>382.5</v>
      </c>
      <c r="D88" s="152"/>
      <c r="E88" s="152">
        <f t="shared" si="3"/>
        <v>382.5</v>
      </c>
      <c r="F88" s="152"/>
      <c r="G88" s="154">
        <f t="shared" si="4"/>
        <v>382.5</v>
      </c>
      <c r="H88" s="152"/>
      <c r="I88" s="154">
        <f t="shared" si="5"/>
        <v>382.5</v>
      </c>
    </row>
    <row r="89" spans="1:9" ht="60" hidden="1" customHeight="1">
      <c r="A89" s="28" t="s">
        <v>754</v>
      </c>
      <c r="B89" s="121" t="s">
        <v>824</v>
      </c>
      <c r="C89" s="75"/>
      <c r="D89" s="152">
        <v>1689.6</v>
      </c>
      <c r="E89" s="152">
        <f t="shared" si="3"/>
        <v>1689.6</v>
      </c>
      <c r="F89" s="152"/>
      <c r="G89" s="154">
        <f t="shared" si="4"/>
        <v>1689.6</v>
      </c>
      <c r="H89" s="152"/>
      <c r="I89" s="154">
        <f t="shared" si="5"/>
        <v>1689.6</v>
      </c>
    </row>
    <row r="90" spans="1:9" ht="85.5" hidden="1" customHeight="1">
      <c r="A90" s="105" t="s">
        <v>561</v>
      </c>
      <c r="B90" s="23" t="s">
        <v>57</v>
      </c>
      <c r="C90" s="75">
        <v>3200</v>
      </c>
      <c r="D90" s="152"/>
      <c r="E90" s="152">
        <f t="shared" si="3"/>
        <v>3200</v>
      </c>
      <c r="F90" s="152"/>
      <c r="G90" s="154">
        <f t="shared" si="4"/>
        <v>3200</v>
      </c>
      <c r="H90" s="152"/>
      <c r="I90" s="154">
        <f t="shared" si="5"/>
        <v>3200</v>
      </c>
    </row>
    <row r="91" spans="1:9" ht="71.25" hidden="1" customHeight="1">
      <c r="A91" s="105" t="s">
        <v>579</v>
      </c>
      <c r="B91" s="23" t="s">
        <v>512</v>
      </c>
      <c r="C91" s="91">
        <v>32.700000000000003</v>
      </c>
      <c r="D91" s="152"/>
      <c r="E91" s="152">
        <f t="shared" si="3"/>
        <v>32.700000000000003</v>
      </c>
      <c r="F91" s="152"/>
      <c r="G91" s="154">
        <f t="shared" si="4"/>
        <v>32.700000000000003</v>
      </c>
      <c r="H91" s="152"/>
      <c r="I91" s="154">
        <f t="shared" si="5"/>
        <v>32.700000000000003</v>
      </c>
    </row>
    <row r="92" spans="1:9" ht="33.75" customHeight="1">
      <c r="A92" s="83" t="s">
        <v>608</v>
      </c>
      <c r="B92" s="37" t="s">
        <v>177</v>
      </c>
      <c r="C92" s="81">
        <f>C93+C96+C97+C94</f>
        <v>91192.7</v>
      </c>
      <c r="D92" s="81">
        <f>D93+D96+D97+D94</f>
        <v>25157.9</v>
      </c>
      <c r="E92" s="154">
        <f t="shared" si="3"/>
        <v>116350.6</v>
      </c>
      <c r="F92" s="81"/>
      <c r="G92" s="154">
        <f t="shared" si="4"/>
        <v>116350.6</v>
      </c>
      <c r="H92" s="81">
        <f>H95+H97+H98</f>
        <v>-670.09999999999991</v>
      </c>
      <c r="I92" s="154">
        <f t="shared" si="5"/>
        <v>115680.5</v>
      </c>
    </row>
    <row r="93" spans="1:9" ht="78.75" customHeight="1">
      <c r="A93" s="125" t="s">
        <v>707</v>
      </c>
      <c r="B93" s="32" t="s">
        <v>708</v>
      </c>
      <c r="C93" s="75">
        <v>17186.400000000001</v>
      </c>
      <c r="D93" s="152"/>
      <c r="E93" s="152">
        <f t="shared" si="3"/>
        <v>17186.400000000001</v>
      </c>
      <c r="F93" s="152"/>
      <c r="G93" s="154">
        <f t="shared" si="4"/>
        <v>17186.400000000001</v>
      </c>
      <c r="H93" s="152"/>
      <c r="I93" s="154">
        <f t="shared" si="5"/>
        <v>17186.400000000001</v>
      </c>
    </row>
    <row r="94" spans="1:9" ht="89.25" customHeight="1">
      <c r="A94" s="125" t="s">
        <v>760</v>
      </c>
      <c r="B94" s="32" t="s">
        <v>762</v>
      </c>
      <c r="C94" s="75">
        <v>50000</v>
      </c>
      <c r="D94" s="152">
        <v>25000</v>
      </c>
      <c r="E94" s="152">
        <f t="shared" si="3"/>
        <v>75000</v>
      </c>
      <c r="F94" s="152"/>
      <c r="G94" s="154">
        <f t="shared" si="4"/>
        <v>75000</v>
      </c>
      <c r="H94" s="152"/>
      <c r="I94" s="154">
        <f t="shared" si="5"/>
        <v>75000</v>
      </c>
    </row>
    <row r="95" spans="1:9" ht="57" customHeight="1">
      <c r="A95" s="118" t="s">
        <v>839</v>
      </c>
      <c r="B95" s="71" t="s">
        <v>840</v>
      </c>
      <c r="C95" s="75"/>
      <c r="D95" s="152"/>
      <c r="E95" s="152"/>
      <c r="F95" s="152"/>
      <c r="G95" s="154"/>
      <c r="H95" s="152">
        <v>339.9</v>
      </c>
      <c r="I95" s="154">
        <f t="shared" si="5"/>
        <v>339.9</v>
      </c>
    </row>
    <row r="96" spans="1:9" ht="86.25" customHeight="1">
      <c r="A96" s="118" t="s">
        <v>709</v>
      </c>
      <c r="B96" s="71" t="s">
        <v>710</v>
      </c>
      <c r="C96" s="75">
        <v>17156.3</v>
      </c>
      <c r="D96" s="152">
        <v>157.9</v>
      </c>
      <c r="E96" s="152">
        <f t="shared" si="3"/>
        <v>17314.2</v>
      </c>
      <c r="F96" s="152"/>
      <c r="G96" s="154">
        <f t="shared" si="4"/>
        <v>17314.2</v>
      </c>
      <c r="H96" s="152"/>
      <c r="I96" s="154">
        <f t="shared" si="5"/>
        <v>17314.2</v>
      </c>
    </row>
    <row r="97" spans="1:9" ht="102" customHeight="1">
      <c r="A97" s="118" t="s">
        <v>711</v>
      </c>
      <c r="B97" s="71" t="s">
        <v>844</v>
      </c>
      <c r="C97" s="75">
        <v>6850</v>
      </c>
      <c r="D97" s="152"/>
      <c r="E97" s="152">
        <f t="shared" si="3"/>
        <v>6850</v>
      </c>
      <c r="F97" s="152"/>
      <c r="G97" s="154">
        <f t="shared" si="4"/>
        <v>6850</v>
      </c>
      <c r="H97" s="152">
        <v>-2000</v>
      </c>
      <c r="I97" s="154">
        <f t="shared" si="5"/>
        <v>4850</v>
      </c>
    </row>
    <row r="98" spans="1:9" ht="78.75" customHeight="1">
      <c r="A98" s="118" t="s">
        <v>838</v>
      </c>
      <c r="B98" s="71" t="s">
        <v>845</v>
      </c>
      <c r="C98" s="75"/>
      <c r="D98" s="152"/>
      <c r="E98" s="152"/>
      <c r="F98" s="152"/>
      <c r="G98" s="154"/>
      <c r="H98" s="152">
        <v>990</v>
      </c>
      <c r="I98" s="154">
        <f t="shared" si="5"/>
        <v>990</v>
      </c>
    </row>
    <row r="99" spans="1:9" ht="39" customHeight="1">
      <c r="A99" s="264" t="s">
        <v>27</v>
      </c>
      <c r="B99" s="264"/>
      <c r="C99" s="81">
        <f>C11+C64</f>
        <v>954053.3</v>
      </c>
      <c r="D99" s="81">
        <f>D11+D64</f>
        <v>60019.5</v>
      </c>
      <c r="E99" s="154">
        <f t="shared" si="3"/>
        <v>1014072.8</v>
      </c>
      <c r="F99" s="81">
        <f>F11+F64</f>
        <v>10118.4</v>
      </c>
      <c r="G99" s="154">
        <f t="shared" si="4"/>
        <v>1024191.2000000001</v>
      </c>
      <c r="H99" s="81">
        <f>H11+H64</f>
        <v>15968.199999999999</v>
      </c>
      <c r="I99" s="154">
        <f t="shared" si="5"/>
        <v>1040159.4</v>
      </c>
    </row>
    <row r="100" spans="1:9">
      <c r="G100" s="213"/>
    </row>
    <row r="101" spans="1:9">
      <c r="G101" s="213"/>
    </row>
    <row r="102" spans="1:9">
      <c r="G102" s="213"/>
    </row>
    <row r="103" spans="1:9">
      <c r="G103" s="213"/>
    </row>
  </sheetData>
  <mergeCells count="10">
    <mergeCell ref="C1:I1"/>
    <mergeCell ref="A99:B99"/>
    <mergeCell ref="B6:C6"/>
    <mergeCell ref="A11:B11"/>
    <mergeCell ref="B5:I5"/>
    <mergeCell ref="A4:I4"/>
    <mergeCell ref="A7:I7"/>
    <mergeCell ref="A8:I8"/>
    <mergeCell ref="C9:I9"/>
    <mergeCell ref="C2:I2"/>
  </mergeCells>
  <phoneticPr fontId="4" type="noConversion"/>
  <pageMargins left="0.78740157480314965" right="0" top="0.78740157480314965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C408"/>
  <sheetViews>
    <sheetView topLeftCell="A202" workbookViewId="0">
      <selection activeCell="A218" sqref="A218"/>
    </sheetView>
  </sheetViews>
  <sheetFormatPr defaultRowHeight="12.75"/>
  <cols>
    <col min="1" max="1" width="44.28515625" style="33" customWidth="1"/>
    <col min="2" max="2" width="10" style="33" customWidth="1"/>
    <col min="3" max="3" width="9.7109375" style="87" customWidth="1"/>
    <col min="4" max="4" width="13.5703125" style="33" customWidth="1"/>
    <col min="5" max="5" width="8.85546875" style="33" customWidth="1"/>
    <col min="6" max="6" width="11.5703125" style="84" hidden="1" customWidth="1"/>
    <col min="7" max="7" width="10.140625" style="84" hidden="1" customWidth="1"/>
    <col min="8" max="8" width="11" style="157" hidden="1" customWidth="1"/>
    <col min="9" max="9" width="13.85546875" style="201" hidden="1" customWidth="1"/>
    <col min="10" max="25" width="9.140625" style="204" hidden="1" customWidth="1"/>
    <col min="26" max="26" width="10.5703125" style="157" hidden="1" customWidth="1"/>
    <col min="27" max="28" width="10.5703125" style="157" customWidth="1"/>
    <col min="29" max="29" width="13.5703125" style="201" customWidth="1"/>
  </cols>
  <sheetData>
    <row r="2" spans="1:29">
      <c r="E2" s="278" t="s">
        <v>755</v>
      </c>
      <c r="F2" s="279"/>
      <c r="G2" s="279"/>
      <c r="H2" s="279"/>
      <c r="I2" s="279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1:29" ht="69.75" customHeight="1">
      <c r="E3" s="266" t="s">
        <v>850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</row>
    <row r="4" spans="1:29" ht="15.75" customHeight="1">
      <c r="A4" s="146"/>
      <c r="B4" s="146"/>
      <c r="C4" s="85"/>
      <c r="D4" s="146"/>
      <c r="E4" s="146"/>
      <c r="F4" s="279" t="s">
        <v>174</v>
      </c>
      <c r="G4" s="279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</row>
    <row r="5" spans="1:29" ht="64.5" customHeight="1">
      <c r="A5" s="203"/>
      <c r="B5" s="206"/>
      <c r="C5" s="207"/>
      <c r="D5" s="207"/>
      <c r="E5" s="277" t="s">
        <v>715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</row>
    <row r="6" spans="1:29" ht="14.25" customHeight="1">
      <c r="A6" s="203"/>
      <c r="B6" s="203"/>
      <c r="C6" s="203"/>
      <c r="D6" s="265"/>
      <c r="E6" s="265"/>
      <c r="F6" s="265"/>
      <c r="G6" s="203"/>
    </row>
    <row r="7" spans="1:29" ht="18.75" customHeight="1">
      <c r="A7" s="203"/>
      <c r="B7" s="203"/>
      <c r="C7" s="203"/>
      <c r="D7" s="203"/>
      <c r="E7" s="203"/>
      <c r="F7" s="265" t="s">
        <v>183</v>
      </c>
      <c r="G7" s="265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</row>
    <row r="8" spans="1:29" ht="9.75" hidden="1" customHeight="1">
      <c r="A8" s="205"/>
      <c r="B8" s="203"/>
      <c r="C8" s="203"/>
      <c r="D8" s="203"/>
      <c r="E8" s="203"/>
      <c r="F8" s="203"/>
      <c r="G8" s="203"/>
    </row>
    <row r="9" spans="1:29" ht="33" customHeight="1">
      <c r="A9" s="282" t="s">
        <v>729</v>
      </c>
      <c r="B9" s="282"/>
      <c r="C9" s="282"/>
      <c r="D9" s="282"/>
      <c r="E9" s="282"/>
      <c r="F9" s="282"/>
      <c r="G9" s="282"/>
      <c r="H9" s="283"/>
      <c r="I9" s="283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</row>
    <row r="10" spans="1:29" ht="21" customHeight="1">
      <c r="A10" s="208"/>
      <c r="B10" s="208"/>
      <c r="C10" s="208"/>
      <c r="D10" s="208"/>
      <c r="E10" s="208"/>
      <c r="F10" s="208"/>
      <c r="G10" s="208"/>
      <c r="H10" s="158"/>
      <c r="I10" s="275" t="s">
        <v>758</v>
      </c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</row>
    <row r="11" spans="1:29" s="5" customFormat="1" ht="45.75" customHeight="1">
      <c r="A11" s="35" t="s">
        <v>156</v>
      </c>
      <c r="B11" s="89" t="s">
        <v>131</v>
      </c>
      <c r="C11" s="60" t="s">
        <v>132</v>
      </c>
      <c r="D11" s="35" t="s">
        <v>186</v>
      </c>
      <c r="E11" s="35" t="s">
        <v>133</v>
      </c>
      <c r="F11" s="156" t="s">
        <v>603</v>
      </c>
      <c r="G11" s="83" t="s">
        <v>752</v>
      </c>
      <c r="H11" s="99" t="s">
        <v>752</v>
      </c>
      <c r="I11" s="156" t="s">
        <v>603</v>
      </c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93" t="s">
        <v>752</v>
      </c>
      <c r="AA11" s="156" t="s">
        <v>603</v>
      </c>
      <c r="AB11" s="93" t="s">
        <v>752</v>
      </c>
      <c r="AC11" s="156" t="s">
        <v>603</v>
      </c>
    </row>
    <row r="12" spans="1:29" ht="22.5" customHeight="1">
      <c r="A12" s="21" t="s">
        <v>134</v>
      </c>
      <c r="B12" s="21"/>
      <c r="C12" s="60"/>
      <c r="D12" s="146"/>
      <c r="E12" s="35"/>
      <c r="F12" s="90">
        <f>SUM(F13,F120,F167,F187,F219,F281,F342,F362,F196)+F407</f>
        <v>954053.29999999993</v>
      </c>
      <c r="G12" s="90">
        <f>SUM(G13,G120,G167,G187,G219,G281,G342,G362,G196)+G407</f>
        <v>60019.5</v>
      </c>
      <c r="H12" s="90">
        <f>SUM(H13,H120,H167,H187,H219,H281,H342,H362,H196)+H407</f>
        <v>42496</v>
      </c>
      <c r="I12" s="98">
        <f>F12+H12+G12</f>
        <v>1056568.7999999998</v>
      </c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90">
        <f>SUM(Z13,Z120,Z167,Z187,Z219,Z281,Z342,Z362,Z196)</f>
        <v>28478.400000000001</v>
      </c>
      <c r="AA12" s="90">
        <f>I12+Z12</f>
        <v>1085047.1999999997</v>
      </c>
      <c r="AB12" s="90">
        <f>SUM(AB13,AB120,AB167,AB187,AB219,AB281,AB342,AB362,AB196)</f>
        <v>44918.200000000004</v>
      </c>
      <c r="AC12" s="98">
        <f>AA12+AB12</f>
        <v>1129965.3999999997</v>
      </c>
    </row>
    <row r="13" spans="1:29" ht="37.5" customHeight="1">
      <c r="A13" s="36" t="s">
        <v>112</v>
      </c>
      <c r="B13" s="35">
        <v>439</v>
      </c>
      <c r="C13" s="60"/>
      <c r="D13" s="35"/>
      <c r="E13" s="35"/>
      <c r="F13" s="90">
        <f>SUM(F14,F69,F101,F86)</f>
        <v>63866.2</v>
      </c>
      <c r="G13" s="90">
        <f>SUM(G14,G69,G101,G86)</f>
        <v>0</v>
      </c>
      <c r="H13" s="90">
        <f>SUM(H14,H69,H101,H86)</f>
        <v>2200</v>
      </c>
      <c r="I13" s="98">
        <f t="shared" ref="I13:I76" si="0">F13+H13</f>
        <v>66066.2</v>
      </c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98">
        <v>783</v>
      </c>
      <c r="AA13" s="90">
        <f t="shared" ref="AA13:AA76" si="1">I13+Z13</f>
        <v>66849.2</v>
      </c>
      <c r="AB13" s="98">
        <f>AB86+AB52</f>
        <v>2339.9</v>
      </c>
      <c r="AC13" s="98">
        <f t="shared" ref="AC13:AC76" si="2">AA13+AB13</f>
        <v>69189.099999999991</v>
      </c>
    </row>
    <row r="14" spans="1:29" ht="25.5" hidden="1" customHeight="1">
      <c r="A14" s="21" t="s">
        <v>135</v>
      </c>
      <c r="B14" s="35">
        <v>439</v>
      </c>
      <c r="C14" s="60" t="s">
        <v>136</v>
      </c>
      <c r="D14" s="61"/>
      <c r="E14" s="61"/>
      <c r="F14" s="90">
        <f>SUM(F15,F22,F30,F45,F58,F63,F52)+F43</f>
        <v>49541.2</v>
      </c>
      <c r="G14" s="90"/>
      <c r="H14" s="90">
        <f>SUM(H15,H22,H30,H45,H58,H63,H52)+H43</f>
        <v>2200</v>
      </c>
      <c r="I14" s="98">
        <f t="shared" si="0"/>
        <v>51741.2</v>
      </c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99"/>
      <c r="AA14" s="90">
        <f t="shared" si="1"/>
        <v>51741.2</v>
      </c>
      <c r="AB14" s="99"/>
      <c r="AC14" s="98">
        <f t="shared" si="2"/>
        <v>51741.2</v>
      </c>
    </row>
    <row r="15" spans="1:29" ht="48.75" hidden="1" customHeight="1">
      <c r="A15" s="21" t="s">
        <v>137</v>
      </c>
      <c r="B15" s="35">
        <v>439</v>
      </c>
      <c r="C15" s="60" t="s">
        <v>138</v>
      </c>
      <c r="D15" s="61"/>
      <c r="E15" s="61"/>
      <c r="F15" s="90">
        <f>SUM(F17)</f>
        <v>1700</v>
      </c>
      <c r="G15" s="90"/>
      <c r="H15" s="99"/>
      <c r="I15" s="99">
        <f t="shared" si="0"/>
        <v>1700</v>
      </c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99"/>
      <c r="AA15" s="90">
        <f t="shared" si="1"/>
        <v>1700</v>
      </c>
      <c r="AB15" s="99"/>
      <c r="AC15" s="98">
        <f t="shared" si="2"/>
        <v>1700</v>
      </c>
    </row>
    <row r="16" spans="1:29" ht="37.5" hidden="1" customHeight="1">
      <c r="A16" s="21" t="s">
        <v>267</v>
      </c>
      <c r="B16" s="35">
        <v>439</v>
      </c>
      <c r="C16" s="60" t="s">
        <v>138</v>
      </c>
      <c r="D16" s="61" t="s">
        <v>216</v>
      </c>
      <c r="E16" s="61"/>
      <c r="F16" s="90">
        <f>SUM(F17)</f>
        <v>1700</v>
      </c>
      <c r="G16" s="90"/>
      <c r="H16" s="99"/>
      <c r="I16" s="99">
        <f t="shared" si="0"/>
        <v>1700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99"/>
      <c r="AA16" s="90">
        <f t="shared" si="1"/>
        <v>1700</v>
      </c>
      <c r="AB16" s="99"/>
      <c r="AC16" s="98">
        <f t="shared" si="2"/>
        <v>1700</v>
      </c>
    </row>
    <row r="17" spans="1:29" ht="30" hidden="1" customHeight="1">
      <c r="A17" s="16" t="s">
        <v>139</v>
      </c>
      <c r="B17" s="127">
        <v>439</v>
      </c>
      <c r="C17" s="62" t="s">
        <v>138</v>
      </c>
      <c r="D17" s="63" t="s">
        <v>217</v>
      </c>
      <c r="E17" s="63"/>
      <c r="F17" s="64">
        <f>SUM(F18,F20)</f>
        <v>1700</v>
      </c>
      <c r="G17" s="64"/>
      <c r="H17" s="99"/>
      <c r="I17" s="99">
        <f t="shared" si="0"/>
        <v>1700</v>
      </c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99"/>
      <c r="AA17" s="90">
        <f t="shared" si="1"/>
        <v>1700</v>
      </c>
      <c r="AB17" s="99"/>
      <c r="AC17" s="98">
        <f t="shared" si="2"/>
        <v>1700</v>
      </c>
    </row>
    <row r="18" spans="1:29" ht="31.5" hidden="1" customHeight="1">
      <c r="A18" s="16" t="s">
        <v>190</v>
      </c>
      <c r="B18" s="127">
        <v>439</v>
      </c>
      <c r="C18" s="62" t="s">
        <v>138</v>
      </c>
      <c r="D18" s="63" t="s">
        <v>218</v>
      </c>
      <c r="E18" s="63"/>
      <c r="F18" s="64">
        <f>SUM(F19)</f>
        <v>1700</v>
      </c>
      <c r="G18" s="64"/>
      <c r="H18" s="99"/>
      <c r="I18" s="99">
        <f t="shared" si="0"/>
        <v>1700</v>
      </c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99"/>
      <c r="AA18" s="90">
        <f t="shared" si="1"/>
        <v>1700</v>
      </c>
      <c r="AB18" s="99"/>
      <c r="AC18" s="98">
        <f t="shared" si="2"/>
        <v>1700</v>
      </c>
    </row>
    <row r="19" spans="1:29" ht="33.75" hidden="1" customHeight="1">
      <c r="A19" s="16" t="s">
        <v>192</v>
      </c>
      <c r="B19" s="127">
        <v>439</v>
      </c>
      <c r="C19" s="62" t="s">
        <v>138</v>
      </c>
      <c r="D19" s="63" t="s">
        <v>218</v>
      </c>
      <c r="E19" s="63" t="s">
        <v>191</v>
      </c>
      <c r="F19" s="64">
        <v>1700</v>
      </c>
      <c r="G19" s="64"/>
      <c r="H19" s="99"/>
      <c r="I19" s="99">
        <f t="shared" si="0"/>
        <v>1700</v>
      </c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99"/>
      <c r="AA19" s="90">
        <f t="shared" si="1"/>
        <v>1700</v>
      </c>
      <c r="AB19" s="99"/>
      <c r="AC19" s="98">
        <f t="shared" si="2"/>
        <v>1700</v>
      </c>
    </row>
    <row r="20" spans="1:29" ht="35.25" hidden="1" customHeight="1">
      <c r="A20" s="16" t="s">
        <v>172</v>
      </c>
      <c r="B20" s="127">
        <v>439</v>
      </c>
      <c r="C20" s="62" t="s">
        <v>138</v>
      </c>
      <c r="D20" s="63" t="s">
        <v>219</v>
      </c>
      <c r="E20" s="63"/>
      <c r="F20" s="64">
        <f>F21</f>
        <v>0</v>
      </c>
      <c r="G20" s="64"/>
      <c r="H20" s="99"/>
      <c r="I20" s="99">
        <f t="shared" si="0"/>
        <v>0</v>
      </c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99"/>
      <c r="AA20" s="90">
        <f t="shared" si="1"/>
        <v>0</v>
      </c>
      <c r="AB20" s="99"/>
      <c r="AC20" s="98">
        <f t="shared" si="2"/>
        <v>0</v>
      </c>
    </row>
    <row r="21" spans="1:29" ht="33.75" hidden="1" customHeight="1">
      <c r="A21" s="16" t="s">
        <v>188</v>
      </c>
      <c r="B21" s="127">
        <v>439</v>
      </c>
      <c r="C21" s="62" t="s">
        <v>138</v>
      </c>
      <c r="D21" s="63" t="s">
        <v>219</v>
      </c>
      <c r="E21" s="63" t="s">
        <v>187</v>
      </c>
      <c r="F21" s="64">
        <v>0</v>
      </c>
      <c r="G21" s="64"/>
      <c r="H21" s="99"/>
      <c r="I21" s="99">
        <f t="shared" si="0"/>
        <v>0</v>
      </c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99"/>
      <c r="AA21" s="90">
        <f t="shared" si="1"/>
        <v>0</v>
      </c>
      <c r="AB21" s="99"/>
      <c r="AC21" s="98">
        <f t="shared" si="2"/>
        <v>0</v>
      </c>
    </row>
    <row r="22" spans="1:29" ht="44.25" hidden="1" customHeight="1">
      <c r="A22" s="21" t="s">
        <v>184</v>
      </c>
      <c r="B22" s="35">
        <v>439</v>
      </c>
      <c r="C22" s="60" t="s">
        <v>297</v>
      </c>
      <c r="D22" s="61"/>
      <c r="E22" s="61"/>
      <c r="F22" s="90">
        <f>F23</f>
        <v>1486</v>
      </c>
      <c r="G22" s="90"/>
      <c r="H22" s="99"/>
      <c r="I22" s="99">
        <f t="shared" si="0"/>
        <v>1486</v>
      </c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99"/>
      <c r="AA22" s="90">
        <f t="shared" si="1"/>
        <v>1486</v>
      </c>
      <c r="AB22" s="99"/>
      <c r="AC22" s="98">
        <f t="shared" si="2"/>
        <v>1486</v>
      </c>
    </row>
    <row r="23" spans="1:29" ht="39" hidden="1" customHeight="1">
      <c r="A23" s="21" t="s">
        <v>267</v>
      </c>
      <c r="B23" s="35">
        <v>439</v>
      </c>
      <c r="C23" s="60" t="s">
        <v>297</v>
      </c>
      <c r="D23" s="61" t="s">
        <v>216</v>
      </c>
      <c r="E23" s="61"/>
      <c r="F23" s="90">
        <f>SUM(F24)+F29</f>
        <v>1486</v>
      </c>
      <c r="G23" s="90"/>
      <c r="H23" s="99"/>
      <c r="I23" s="98">
        <f t="shared" si="0"/>
        <v>1486</v>
      </c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98"/>
      <c r="AA23" s="90">
        <f t="shared" si="1"/>
        <v>1486</v>
      </c>
      <c r="AB23" s="98"/>
      <c r="AC23" s="98">
        <f t="shared" si="2"/>
        <v>1486</v>
      </c>
    </row>
    <row r="24" spans="1:29" ht="28.5" hidden="1" customHeight="1">
      <c r="A24" s="16" t="s">
        <v>296</v>
      </c>
      <c r="B24" s="127">
        <v>439</v>
      </c>
      <c r="C24" s="62" t="s">
        <v>297</v>
      </c>
      <c r="D24" s="63" t="s">
        <v>220</v>
      </c>
      <c r="E24" s="63"/>
      <c r="F24" s="64">
        <f>SUM(F25,F27)</f>
        <v>1486</v>
      </c>
      <c r="G24" s="64"/>
      <c r="H24" s="99"/>
      <c r="I24" s="99">
        <f t="shared" si="0"/>
        <v>1486</v>
      </c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99"/>
      <c r="AA24" s="90">
        <f t="shared" si="1"/>
        <v>1486</v>
      </c>
      <c r="AB24" s="99"/>
      <c r="AC24" s="98">
        <f t="shared" si="2"/>
        <v>1486</v>
      </c>
    </row>
    <row r="25" spans="1:29" ht="28.5" hidden="1" customHeight="1">
      <c r="A25" s="16" t="s">
        <v>190</v>
      </c>
      <c r="B25" s="127">
        <v>439</v>
      </c>
      <c r="C25" s="62" t="s">
        <v>297</v>
      </c>
      <c r="D25" s="63" t="s">
        <v>221</v>
      </c>
      <c r="E25" s="63"/>
      <c r="F25" s="64">
        <f>SUM(F26)</f>
        <v>1086</v>
      </c>
      <c r="G25" s="64"/>
      <c r="H25" s="99"/>
      <c r="I25" s="99">
        <f t="shared" si="0"/>
        <v>1086</v>
      </c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99"/>
      <c r="AA25" s="90">
        <f t="shared" si="1"/>
        <v>1086</v>
      </c>
      <c r="AB25" s="99"/>
      <c r="AC25" s="98">
        <f t="shared" si="2"/>
        <v>1086</v>
      </c>
    </row>
    <row r="26" spans="1:29" ht="25.5" hidden="1">
      <c r="A26" s="16" t="s">
        <v>192</v>
      </c>
      <c r="B26" s="127">
        <v>439</v>
      </c>
      <c r="C26" s="62" t="s">
        <v>297</v>
      </c>
      <c r="D26" s="63" t="s">
        <v>221</v>
      </c>
      <c r="E26" s="63" t="s">
        <v>191</v>
      </c>
      <c r="F26" s="64">
        <v>1086</v>
      </c>
      <c r="G26" s="64"/>
      <c r="H26" s="99"/>
      <c r="I26" s="99">
        <f t="shared" si="0"/>
        <v>1086</v>
      </c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99"/>
      <c r="AA26" s="90">
        <f t="shared" si="1"/>
        <v>1086</v>
      </c>
      <c r="AB26" s="99"/>
      <c r="AC26" s="98">
        <f t="shared" si="2"/>
        <v>1086</v>
      </c>
    </row>
    <row r="27" spans="1:29" ht="30" hidden="1" customHeight="1">
      <c r="A27" s="16" t="s">
        <v>172</v>
      </c>
      <c r="B27" s="127">
        <v>439</v>
      </c>
      <c r="C27" s="62" t="s">
        <v>297</v>
      </c>
      <c r="D27" s="63" t="s">
        <v>222</v>
      </c>
      <c r="E27" s="63"/>
      <c r="F27" s="64">
        <f>F28</f>
        <v>400</v>
      </c>
      <c r="G27" s="64"/>
      <c r="H27" s="99"/>
      <c r="I27" s="99">
        <f t="shared" si="0"/>
        <v>400</v>
      </c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99"/>
      <c r="AA27" s="90">
        <f t="shared" si="1"/>
        <v>400</v>
      </c>
      <c r="AB27" s="99"/>
      <c r="AC27" s="98">
        <f t="shared" si="2"/>
        <v>400</v>
      </c>
    </row>
    <row r="28" spans="1:29" ht="36" hidden="1" customHeight="1">
      <c r="A28" s="16" t="s">
        <v>188</v>
      </c>
      <c r="B28" s="127">
        <v>439</v>
      </c>
      <c r="C28" s="62" t="s">
        <v>297</v>
      </c>
      <c r="D28" s="63" t="s">
        <v>222</v>
      </c>
      <c r="E28" s="63" t="s">
        <v>187</v>
      </c>
      <c r="F28" s="64">
        <v>400</v>
      </c>
      <c r="G28" s="64"/>
      <c r="H28" s="99"/>
      <c r="I28" s="99">
        <f t="shared" si="0"/>
        <v>400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99"/>
      <c r="AA28" s="90">
        <f t="shared" si="1"/>
        <v>400</v>
      </c>
      <c r="AB28" s="99"/>
      <c r="AC28" s="98">
        <f t="shared" si="2"/>
        <v>400</v>
      </c>
    </row>
    <row r="29" spans="1:29" ht="30.75" hidden="1" customHeight="1">
      <c r="A29" s="16" t="s">
        <v>632</v>
      </c>
      <c r="B29" s="127">
        <v>439</v>
      </c>
      <c r="C29" s="62" t="s">
        <v>297</v>
      </c>
      <c r="D29" s="63" t="s">
        <v>631</v>
      </c>
      <c r="E29" s="63" t="s">
        <v>187</v>
      </c>
      <c r="F29" s="64">
        <v>0</v>
      </c>
      <c r="G29" s="64"/>
      <c r="H29" s="99"/>
      <c r="I29" s="99">
        <f t="shared" si="0"/>
        <v>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99"/>
      <c r="AA29" s="90">
        <f t="shared" si="1"/>
        <v>0</v>
      </c>
      <c r="AB29" s="99"/>
      <c r="AC29" s="98">
        <f t="shared" si="2"/>
        <v>0</v>
      </c>
    </row>
    <row r="30" spans="1:29" ht="43.5" hidden="1" customHeight="1">
      <c r="A30" s="21" t="s">
        <v>298</v>
      </c>
      <c r="B30" s="127">
        <v>439</v>
      </c>
      <c r="C30" s="60" t="s">
        <v>299</v>
      </c>
      <c r="D30" s="61"/>
      <c r="E30" s="61"/>
      <c r="F30" s="90">
        <f>SUM(F31)</f>
        <v>38319</v>
      </c>
      <c r="G30" s="90"/>
      <c r="H30" s="90">
        <f>SUM(H31)</f>
        <v>2200</v>
      </c>
      <c r="I30" s="98">
        <f t="shared" si="0"/>
        <v>40519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98">
        <f>Z31</f>
        <v>783</v>
      </c>
      <c r="AA30" s="90">
        <f t="shared" si="1"/>
        <v>41302</v>
      </c>
      <c r="AB30" s="98"/>
      <c r="AC30" s="98">
        <f t="shared" si="2"/>
        <v>41302</v>
      </c>
    </row>
    <row r="31" spans="1:29" ht="33.75" hidden="1" customHeight="1">
      <c r="A31" s="21" t="s">
        <v>268</v>
      </c>
      <c r="B31" s="127">
        <v>439</v>
      </c>
      <c r="C31" s="60" t="s">
        <v>299</v>
      </c>
      <c r="D31" s="61" t="s">
        <v>224</v>
      </c>
      <c r="E31" s="61"/>
      <c r="F31" s="90">
        <f>SUM(F35)+F32</f>
        <v>38319</v>
      </c>
      <c r="G31" s="90"/>
      <c r="H31" s="90">
        <f>SUM(H35)+H32</f>
        <v>2200</v>
      </c>
      <c r="I31" s="98">
        <f t="shared" si="0"/>
        <v>40519</v>
      </c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98">
        <f>Z35</f>
        <v>783</v>
      </c>
      <c r="AA31" s="90">
        <f t="shared" si="1"/>
        <v>41302</v>
      </c>
      <c r="AB31" s="98"/>
      <c r="AC31" s="98">
        <f t="shared" si="2"/>
        <v>41302</v>
      </c>
    </row>
    <row r="32" spans="1:29" ht="42" hidden="1" customHeight="1">
      <c r="A32" s="16" t="s">
        <v>300</v>
      </c>
      <c r="B32" s="127">
        <v>439</v>
      </c>
      <c r="C32" s="63" t="s">
        <v>299</v>
      </c>
      <c r="D32" s="63" t="s">
        <v>225</v>
      </c>
      <c r="E32" s="63"/>
      <c r="F32" s="64">
        <f>F33</f>
        <v>1175</v>
      </c>
      <c r="G32" s="64"/>
      <c r="H32" s="99"/>
      <c r="I32" s="99">
        <f t="shared" si="0"/>
        <v>1175</v>
      </c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99"/>
      <c r="AA32" s="90">
        <f t="shared" si="1"/>
        <v>1175</v>
      </c>
      <c r="AB32" s="99"/>
      <c r="AC32" s="98">
        <f t="shared" si="2"/>
        <v>1175</v>
      </c>
    </row>
    <row r="33" spans="1:29" ht="33.75" hidden="1" customHeight="1">
      <c r="A33" s="16" t="s">
        <v>190</v>
      </c>
      <c r="B33" s="127">
        <v>439</v>
      </c>
      <c r="C33" s="63" t="s">
        <v>299</v>
      </c>
      <c r="D33" s="63" t="s">
        <v>226</v>
      </c>
      <c r="E33" s="63"/>
      <c r="F33" s="64">
        <f>F34</f>
        <v>1175</v>
      </c>
      <c r="G33" s="64"/>
      <c r="H33" s="99"/>
      <c r="I33" s="99">
        <f t="shared" si="0"/>
        <v>1175</v>
      </c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99"/>
      <c r="AA33" s="90">
        <f t="shared" si="1"/>
        <v>1175</v>
      </c>
      <c r="AB33" s="99"/>
      <c r="AC33" s="98">
        <f t="shared" si="2"/>
        <v>1175</v>
      </c>
    </row>
    <row r="34" spans="1:29" ht="33.75" hidden="1" customHeight="1">
      <c r="A34" s="16" t="s">
        <v>192</v>
      </c>
      <c r="B34" s="127">
        <v>439</v>
      </c>
      <c r="C34" s="63" t="s">
        <v>299</v>
      </c>
      <c r="D34" s="63" t="s">
        <v>226</v>
      </c>
      <c r="E34" s="63" t="s">
        <v>191</v>
      </c>
      <c r="F34" s="64">
        <v>1175</v>
      </c>
      <c r="G34" s="64"/>
      <c r="H34" s="99"/>
      <c r="I34" s="99">
        <f t="shared" si="0"/>
        <v>1175</v>
      </c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99"/>
      <c r="AA34" s="90">
        <f t="shared" si="1"/>
        <v>1175</v>
      </c>
      <c r="AB34" s="99"/>
      <c r="AC34" s="98">
        <f t="shared" si="2"/>
        <v>1175</v>
      </c>
    </row>
    <row r="35" spans="1:29" ht="29.25" hidden="1" customHeight="1">
      <c r="A35" s="16" t="s">
        <v>185</v>
      </c>
      <c r="B35" s="127">
        <v>439</v>
      </c>
      <c r="C35" s="62" t="s">
        <v>299</v>
      </c>
      <c r="D35" s="63" t="s">
        <v>228</v>
      </c>
      <c r="E35" s="63"/>
      <c r="F35" s="64">
        <f>SUM(F37,F39)</f>
        <v>37144</v>
      </c>
      <c r="G35" s="64"/>
      <c r="H35" s="64">
        <f>SUM(H37,H39)</f>
        <v>2200</v>
      </c>
      <c r="I35" s="99">
        <f t="shared" si="0"/>
        <v>39344</v>
      </c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99">
        <f>Z38</f>
        <v>783</v>
      </c>
      <c r="AA35" s="90">
        <f t="shared" si="1"/>
        <v>40127</v>
      </c>
      <c r="AB35" s="99"/>
      <c r="AC35" s="98">
        <f t="shared" si="2"/>
        <v>40127</v>
      </c>
    </row>
    <row r="36" spans="1:29" ht="33" hidden="1" customHeight="1">
      <c r="A36" s="16" t="s">
        <v>190</v>
      </c>
      <c r="B36" s="127">
        <v>439</v>
      </c>
      <c r="C36" s="62" t="s">
        <v>299</v>
      </c>
      <c r="D36" s="63" t="s">
        <v>229</v>
      </c>
      <c r="E36" s="63"/>
      <c r="F36" s="64">
        <f>SUM(F37)</f>
        <v>28319</v>
      </c>
      <c r="G36" s="64"/>
      <c r="H36" s="99"/>
      <c r="I36" s="99">
        <f t="shared" si="0"/>
        <v>28319</v>
      </c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99"/>
      <c r="AA36" s="90">
        <f t="shared" si="1"/>
        <v>28319</v>
      </c>
      <c r="AB36" s="99"/>
      <c r="AC36" s="98">
        <f t="shared" si="2"/>
        <v>28319</v>
      </c>
    </row>
    <row r="37" spans="1:29" ht="28.5" hidden="1" customHeight="1">
      <c r="A37" s="16" t="s">
        <v>192</v>
      </c>
      <c r="B37" s="127">
        <v>439</v>
      </c>
      <c r="C37" s="62" t="s">
        <v>299</v>
      </c>
      <c r="D37" s="63" t="s">
        <v>229</v>
      </c>
      <c r="E37" s="63" t="s">
        <v>191</v>
      </c>
      <c r="F37" s="64">
        <v>28319</v>
      </c>
      <c r="G37" s="64"/>
      <c r="H37" s="99"/>
      <c r="I37" s="99">
        <f t="shared" si="0"/>
        <v>28319</v>
      </c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99"/>
      <c r="AA37" s="90">
        <f t="shared" si="1"/>
        <v>28319</v>
      </c>
      <c r="AB37" s="99"/>
      <c r="AC37" s="98">
        <f t="shared" si="2"/>
        <v>28319</v>
      </c>
    </row>
    <row r="38" spans="1:29" ht="28.5" hidden="1" customHeight="1">
      <c r="A38" s="16" t="s">
        <v>827</v>
      </c>
      <c r="B38" s="127">
        <v>439</v>
      </c>
      <c r="C38" s="62" t="s">
        <v>299</v>
      </c>
      <c r="D38" s="63" t="s">
        <v>826</v>
      </c>
      <c r="E38" s="63" t="s">
        <v>191</v>
      </c>
      <c r="F38" s="64">
        <v>0</v>
      </c>
      <c r="G38" s="64"/>
      <c r="H38" s="99"/>
      <c r="I38" s="99">
        <f t="shared" ref="I38" si="3">F38+H38</f>
        <v>0</v>
      </c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99">
        <v>783</v>
      </c>
      <c r="AA38" s="90">
        <f t="shared" si="1"/>
        <v>783</v>
      </c>
      <c r="AB38" s="99"/>
      <c r="AC38" s="98">
        <f t="shared" si="2"/>
        <v>783</v>
      </c>
    </row>
    <row r="39" spans="1:29" ht="32.25" hidden="1" customHeight="1">
      <c r="A39" s="16" t="s">
        <v>172</v>
      </c>
      <c r="B39" s="127">
        <v>439</v>
      </c>
      <c r="C39" s="62" t="s">
        <v>299</v>
      </c>
      <c r="D39" s="63" t="s">
        <v>230</v>
      </c>
      <c r="E39" s="128"/>
      <c r="F39" s="64">
        <f>F40+F42+F41</f>
        <v>8825</v>
      </c>
      <c r="G39" s="64"/>
      <c r="H39" s="99">
        <f>H40</f>
        <v>2200</v>
      </c>
      <c r="I39" s="99">
        <f t="shared" si="0"/>
        <v>11025</v>
      </c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99"/>
      <c r="AA39" s="90">
        <f t="shared" si="1"/>
        <v>11025</v>
      </c>
      <c r="AB39" s="99"/>
      <c r="AC39" s="98">
        <f t="shared" si="2"/>
        <v>11025</v>
      </c>
    </row>
    <row r="40" spans="1:29" ht="32.25" hidden="1" customHeight="1">
      <c r="A40" s="16" t="s">
        <v>188</v>
      </c>
      <c r="B40" s="127">
        <v>439</v>
      </c>
      <c r="C40" s="62" t="s">
        <v>299</v>
      </c>
      <c r="D40" s="63" t="s">
        <v>230</v>
      </c>
      <c r="E40" s="63" t="s">
        <v>530</v>
      </c>
      <c r="F40" s="64">
        <v>8525</v>
      </c>
      <c r="G40" s="64"/>
      <c r="H40" s="99">
        <v>2200</v>
      </c>
      <c r="I40" s="99">
        <f t="shared" si="0"/>
        <v>10725</v>
      </c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99"/>
      <c r="AA40" s="90">
        <f t="shared" si="1"/>
        <v>10725</v>
      </c>
      <c r="AB40" s="99"/>
      <c r="AC40" s="98">
        <f t="shared" si="2"/>
        <v>10725</v>
      </c>
    </row>
    <row r="41" spans="1:29" ht="46.5" hidden="1" customHeight="1">
      <c r="A41" s="16"/>
      <c r="B41" s="127"/>
      <c r="C41" s="62"/>
      <c r="D41" s="63"/>
      <c r="E41" s="63"/>
      <c r="F41" s="64"/>
      <c r="G41" s="64"/>
      <c r="H41" s="99"/>
      <c r="I41" s="99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99"/>
      <c r="AA41" s="90">
        <f t="shared" si="1"/>
        <v>0</v>
      </c>
      <c r="AB41" s="99"/>
      <c r="AC41" s="98">
        <f t="shared" si="2"/>
        <v>0</v>
      </c>
    </row>
    <row r="42" spans="1:29" ht="27" hidden="1" customHeight="1">
      <c r="A42" s="16" t="s">
        <v>30</v>
      </c>
      <c r="B42" s="129">
        <v>439</v>
      </c>
      <c r="C42" s="62" t="s">
        <v>299</v>
      </c>
      <c r="D42" s="63" t="s">
        <v>230</v>
      </c>
      <c r="E42" s="63" t="s">
        <v>203</v>
      </c>
      <c r="F42" s="64">
        <v>300</v>
      </c>
      <c r="G42" s="64"/>
      <c r="H42" s="99"/>
      <c r="I42" s="99">
        <f t="shared" si="0"/>
        <v>300</v>
      </c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99"/>
      <c r="AA42" s="90">
        <f t="shared" si="1"/>
        <v>300</v>
      </c>
      <c r="AB42" s="99"/>
      <c r="AC42" s="98">
        <f t="shared" si="2"/>
        <v>300</v>
      </c>
    </row>
    <row r="43" spans="1:29" ht="22.5" hidden="1" customHeight="1">
      <c r="A43" s="21" t="s">
        <v>580</v>
      </c>
      <c r="B43" s="35">
        <v>439</v>
      </c>
      <c r="C43" s="139" t="s">
        <v>581</v>
      </c>
      <c r="D43" s="61"/>
      <c r="E43" s="63"/>
      <c r="F43" s="64">
        <f>F44</f>
        <v>32.700000000000003</v>
      </c>
      <c r="G43" s="64"/>
      <c r="H43" s="99"/>
      <c r="I43" s="98">
        <f t="shared" si="0"/>
        <v>32.700000000000003</v>
      </c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99"/>
      <c r="AA43" s="90">
        <f t="shared" si="1"/>
        <v>32.700000000000003</v>
      </c>
      <c r="AB43" s="99"/>
      <c r="AC43" s="98">
        <f t="shared" si="2"/>
        <v>32.700000000000003</v>
      </c>
    </row>
    <row r="44" spans="1:29" ht="55.5" hidden="1" customHeight="1">
      <c r="A44" s="142" t="s">
        <v>582</v>
      </c>
      <c r="B44" s="140" t="s">
        <v>696</v>
      </c>
      <c r="C44" s="140" t="s">
        <v>581</v>
      </c>
      <c r="D44" s="141" t="s">
        <v>583</v>
      </c>
      <c r="E44" s="63" t="s">
        <v>187</v>
      </c>
      <c r="F44" s="64">
        <v>32.700000000000003</v>
      </c>
      <c r="G44" s="64"/>
      <c r="H44" s="99"/>
      <c r="I44" s="99">
        <f t="shared" si="0"/>
        <v>32.700000000000003</v>
      </c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99"/>
      <c r="AA44" s="90">
        <f t="shared" si="1"/>
        <v>32.700000000000003</v>
      </c>
      <c r="AB44" s="99"/>
      <c r="AC44" s="98">
        <f t="shared" si="2"/>
        <v>32.700000000000003</v>
      </c>
    </row>
    <row r="45" spans="1:29" ht="42.75" hidden="1" customHeight="1">
      <c r="A45" s="37" t="s">
        <v>316</v>
      </c>
      <c r="B45" s="35">
        <v>439</v>
      </c>
      <c r="C45" s="60" t="s">
        <v>301</v>
      </c>
      <c r="D45" s="63"/>
      <c r="E45" s="63"/>
      <c r="F45" s="90">
        <f>SUM(F46)</f>
        <v>1715</v>
      </c>
      <c r="G45" s="90"/>
      <c r="H45" s="99"/>
      <c r="I45" s="98">
        <f t="shared" si="0"/>
        <v>1715</v>
      </c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98"/>
      <c r="AA45" s="90">
        <f t="shared" si="1"/>
        <v>1715</v>
      </c>
      <c r="AB45" s="98"/>
      <c r="AC45" s="98">
        <f t="shared" si="2"/>
        <v>1715</v>
      </c>
    </row>
    <row r="46" spans="1:29" ht="30.75" hidden="1" customHeight="1">
      <c r="A46" s="21" t="s">
        <v>265</v>
      </c>
      <c r="B46" s="127">
        <v>439</v>
      </c>
      <c r="C46" s="60" t="s">
        <v>301</v>
      </c>
      <c r="D46" s="61" t="s">
        <v>39</v>
      </c>
      <c r="E46" s="63"/>
      <c r="F46" s="90">
        <f>SUM(F47)</f>
        <v>1715</v>
      </c>
      <c r="G46" s="90"/>
      <c r="H46" s="99"/>
      <c r="I46" s="98">
        <f t="shared" si="0"/>
        <v>1715</v>
      </c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98"/>
      <c r="AA46" s="90">
        <f t="shared" si="1"/>
        <v>1715</v>
      </c>
      <c r="AB46" s="98"/>
      <c r="AC46" s="98">
        <f t="shared" si="2"/>
        <v>1715</v>
      </c>
    </row>
    <row r="47" spans="1:29" ht="29.25" hidden="1" customHeight="1">
      <c r="A47" s="16" t="s">
        <v>195</v>
      </c>
      <c r="B47" s="127">
        <v>439</v>
      </c>
      <c r="C47" s="62" t="s">
        <v>301</v>
      </c>
      <c r="D47" s="63" t="s">
        <v>231</v>
      </c>
      <c r="E47" s="63"/>
      <c r="F47" s="64">
        <f>SUM(F48,F50)</f>
        <v>1715</v>
      </c>
      <c r="G47" s="64"/>
      <c r="H47" s="99"/>
      <c r="I47" s="99">
        <f t="shared" si="0"/>
        <v>1715</v>
      </c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99"/>
      <c r="AA47" s="90">
        <f t="shared" si="1"/>
        <v>1715</v>
      </c>
      <c r="AB47" s="99"/>
      <c r="AC47" s="98">
        <f t="shared" si="2"/>
        <v>1715</v>
      </c>
    </row>
    <row r="48" spans="1:29" ht="29.25" hidden="1" customHeight="1">
      <c r="A48" s="16" t="s">
        <v>190</v>
      </c>
      <c r="B48" s="127">
        <v>439</v>
      </c>
      <c r="C48" s="62" t="s">
        <v>301</v>
      </c>
      <c r="D48" s="63" t="s">
        <v>232</v>
      </c>
      <c r="E48" s="63"/>
      <c r="F48" s="64">
        <f>SUM(F49)</f>
        <v>1415</v>
      </c>
      <c r="G48" s="64"/>
      <c r="H48" s="99"/>
      <c r="I48" s="99">
        <f t="shared" si="0"/>
        <v>1415</v>
      </c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99"/>
      <c r="AA48" s="90">
        <f t="shared" si="1"/>
        <v>1415</v>
      </c>
      <c r="AB48" s="99"/>
      <c r="AC48" s="98">
        <f t="shared" si="2"/>
        <v>1415</v>
      </c>
    </row>
    <row r="49" spans="1:29" ht="29.25" hidden="1" customHeight="1">
      <c r="A49" s="16" t="s">
        <v>192</v>
      </c>
      <c r="B49" s="127">
        <v>439</v>
      </c>
      <c r="C49" s="62" t="s">
        <v>301</v>
      </c>
      <c r="D49" s="63" t="s">
        <v>232</v>
      </c>
      <c r="E49" s="63" t="s">
        <v>191</v>
      </c>
      <c r="F49" s="64">
        <v>1415</v>
      </c>
      <c r="G49" s="64"/>
      <c r="H49" s="99"/>
      <c r="I49" s="99">
        <f t="shared" si="0"/>
        <v>1415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99"/>
      <c r="AA49" s="90">
        <f t="shared" si="1"/>
        <v>1415</v>
      </c>
      <c r="AB49" s="99"/>
      <c r="AC49" s="98">
        <f t="shared" si="2"/>
        <v>1415</v>
      </c>
    </row>
    <row r="50" spans="1:29" ht="39" hidden="1" customHeight="1">
      <c r="A50" s="16" t="s">
        <v>172</v>
      </c>
      <c r="B50" s="127">
        <v>439</v>
      </c>
      <c r="C50" s="62" t="s">
        <v>301</v>
      </c>
      <c r="D50" s="63" t="s">
        <v>456</v>
      </c>
      <c r="E50" s="63"/>
      <c r="F50" s="64">
        <f>F51</f>
        <v>300</v>
      </c>
      <c r="G50" s="64"/>
      <c r="H50" s="99"/>
      <c r="I50" s="99">
        <f t="shared" si="0"/>
        <v>300</v>
      </c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99"/>
      <c r="AA50" s="90">
        <f t="shared" si="1"/>
        <v>300</v>
      </c>
      <c r="AB50" s="99"/>
      <c r="AC50" s="98">
        <f t="shared" si="2"/>
        <v>300</v>
      </c>
    </row>
    <row r="51" spans="1:29" ht="33.75" hidden="1" customHeight="1">
      <c r="A51" s="16" t="s">
        <v>188</v>
      </c>
      <c r="B51" s="127">
        <v>439</v>
      </c>
      <c r="C51" s="62" t="s">
        <v>301</v>
      </c>
      <c r="D51" s="63" t="s">
        <v>456</v>
      </c>
      <c r="E51" s="63" t="s">
        <v>187</v>
      </c>
      <c r="F51" s="64">
        <v>300</v>
      </c>
      <c r="G51" s="64"/>
      <c r="H51" s="99"/>
      <c r="I51" s="99">
        <f t="shared" si="0"/>
        <v>300</v>
      </c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99"/>
      <c r="AA51" s="90">
        <f t="shared" si="1"/>
        <v>300</v>
      </c>
      <c r="AB51" s="99"/>
      <c r="AC51" s="98">
        <f t="shared" si="2"/>
        <v>300</v>
      </c>
    </row>
    <row r="52" spans="1:29" ht="19.5" customHeight="1">
      <c r="A52" s="38" t="s">
        <v>41</v>
      </c>
      <c r="B52" s="35">
        <v>439</v>
      </c>
      <c r="C52" s="61" t="s">
        <v>40</v>
      </c>
      <c r="D52" s="61"/>
      <c r="E52" s="61"/>
      <c r="F52" s="90">
        <f>SUM(F53)</f>
        <v>2906</v>
      </c>
      <c r="G52" s="90"/>
      <c r="H52" s="99"/>
      <c r="I52" s="98">
        <f t="shared" si="0"/>
        <v>2906</v>
      </c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98"/>
      <c r="AA52" s="90">
        <f t="shared" si="1"/>
        <v>2906</v>
      </c>
      <c r="AB52" s="98">
        <f>AB53</f>
        <v>2000</v>
      </c>
      <c r="AC52" s="98">
        <f t="shared" si="2"/>
        <v>4906</v>
      </c>
    </row>
    <row r="53" spans="1:29" ht="34.5" customHeight="1">
      <c r="A53" s="39" t="s">
        <v>501</v>
      </c>
      <c r="B53" s="127">
        <v>439</v>
      </c>
      <c r="C53" s="63" t="s">
        <v>40</v>
      </c>
      <c r="D53" s="63" t="s">
        <v>233</v>
      </c>
      <c r="E53" s="63"/>
      <c r="F53" s="64">
        <f>SUM(F54,F56)</f>
        <v>2906</v>
      </c>
      <c r="G53" s="64"/>
      <c r="H53" s="99"/>
      <c r="I53" s="99">
        <f t="shared" si="0"/>
        <v>2906</v>
      </c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99"/>
      <c r="AA53" s="90">
        <f t="shared" si="1"/>
        <v>2906</v>
      </c>
      <c r="AB53" s="99">
        <f>AB54</f>
        <v>2000</v>
      </c>
      <c r="AC53" s="98">
        <f t="shared" si="2"/>
        <v>4906</v>
      </c>
    </row>
    <row r="54" spans="1:29" ht="27.75" customHeight="1">
      <c r="A54" s="39" t="s">
        <v>502</v>
      </c>
      <c r="B54" s="127">
        <v>439</v>
      </c>
      <c r="C54" s="63" t="s">
        <v>40</v>
      </c>
      <c r="D54" s="63" t="s">
        <v>503</v>
      </c>
      <c r="E54" s="63"/>
      <c r="F54" s="64">
        <f>F55</f>
        <v>1000</v>
      </c>
      <c r="G54" s="64"/>
      <c r="H54" s="99"/>
      <c r="I54" s="99">
        <f t="shared" si="0"/>
        <v>1000</v>
      </c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99"/>
      <c r="AA54" s="90">
        <f t="shared" si="1"/>
        <v>1000</v>
      </c>
      <c r="AB54" s="99">
        <f>AB55</f>
        <v>2000</v>
      </c>
      <c r="AC54" s="98">
        <f t="shared" si="2"/>
        <v>3000</v>
      </c>
    </row>
    <row r="55" spans="1:29" ht="29.25" customHeight="1">
      <c r="A55" s="16" t="s">
        <v>188</v>
      </c>
      <c r="B55" s="127">
        <v>439</v>
      </c>
      <c r="C55" s="63" t="s">
        <v>40</v>
      </c>
      <c r="D55" s="63" t="s">
        <v>454</v>
      </c>
      <c r="E55" s="63" t="s">
        <v>187</v>
      </c>
      <c r="F55" s="64">
        <v>1000</v>
      </c>
      <c r="G55" s="64"/>
      <c r="H55" s="99"/>
      <c r="I55" s="99">
        <f t="shared" si="0"/>
        <v>1000</v>
      </c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99"/>
      <c r="AA55" s="90">
        <f t="shared" si="1"/>
        <v>1000</v>
      </c>
      <c r="AB55" s="99">
        <v>2000</v>
      </c>
      <c r="AC55" s="98">
        <f t="shared" si="2"/>
        <v>3000</v>
      </c>
    </row>
    <row r="56" spans="1:29" ht="28.5" customHeight="1">
      <c r="A56" s="16" t="s">
        <v>500</v>
      </c>
      <c r="B56" s="127">
        <v>439</v>
      </c>
      <c r="C56" s="63" t="s">
        <v>40</v>
      </c>
      <c r="D56" s="63" t="s">
        <v>504</v>
      </c>
      <c r="E56" s="63"/>
      <c r="F56" s="64">
        <f>F57</f>
        <v>1906</v>
      </c>
      <c r="G56" s="64"/>
      <c r="H56" s="99"/>
      <c r="I56" s="99">
        <f t="shared" si="0"/>
        <v>1906</v>
      </c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99"/>
      <c r="AA56" s="90">
        <f t="shared" si="1"/>
        <v>1906</v>
      </c>
      <c r="AB56" s="99"/>
      <c r="AC56" s="98">
        <f t="shared" si="2"/>
        <v>1906</v>
      </c>
    </row>
    <row r="57" spans="1:29" ht="30" customHeight="1">
      <c r="A57" s="16" t="s">
        <v>188</v>
      </c>
      <c r="B57" s="127">
        <v>439</v>
      </c>
      <c r="C57" s="63" t="s">
        <v>40</v>
      </c>
      <c r="D57" s="63" t="s">
        <v>454</v>
      </c>
      <c r="E57" s="63" t="s">
        <v>187</v>
      </c>
      <c r="F57" s="64">
        <v>1906</v>
      </c>
      <c r="G57" s="64"/>
      <c r="H57" s="99"/>
      <c r="I57" s="99">
        <f t="shared" si="0"/>
        <v>1906</v>
      </c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99"/>
      <c r="AA57" s="90">
        <f t="shared" si="1"/>
        <v>1906</v>
      </c>
      <c r="AB57" s="99"/>
      <c r="AC57" s="98">
        <f t="shared" si="2"/>
        <v>1906</v>
      </c>
    </row>
    <row r="58" spans="1:29" ht="23.25" hidden="1" customHeight="1">
      <c r="A58" s="21" t="s">
        <v>29</v>
      </c>
      <c r="B58" s="127">
        <v>439</v>
      </c>
      <c r="C58" s="60" t="s">
        <v>302</v>
      </c>
      <c r="D58" s="61"/>
      <c r="E58" s="61"/>
      <c r="F58" s="90">
        <v>3000</v>
      </c>
      <c r="G58" s="90"/>
      <c r="H58" s="99"/>
      <c r="I58" s="98">
        <f t="shared" si="0"/>
        <v>3000</v>
      </c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98"/>
      <c r="AA58" s="90">
        <f t="shared" si="1"/>
        <v>3000</v>
      </c>
      <c r="AB58" s="98"/>
      <c r="AC58" s="98">
        <f t="shared" si="2"/>
        <v>3000</v>
      </c>
    </row>
    <row r="59" spans="1:29" ht="18.75" hidden="1" customHeight="1">
      <c r="A59" s="16" t="s">
        <v>16</v>
      </c>
      <c r="B59" s="127">
        <v>439</v>
      </c>
      <c r="C59" s="62" t="s">
        <v>302</v>
      </c>
      <c r="D59" s="63" t="s">
        <v>234</v>
      </c>
      <c r="E59" s="63"/>
      <c r="F59" s="64">
        <v>3000</v>
      </c>
      <c r="G59" s="64"/>
      <c r="H59" s="99"/>
      <c r="I59" s="99">
        <f t="shared" si="0"/>
        <v>3000</v>
      </c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99"/>
      <c r="AA59" s="90">
        <f t="shared" si="1"/>
        <v>3000</v>
      </c>
      <c r="AB59" s="99"/>
      <c r="AC59" s="98">
        <f t="shared" si="2"/>
        <v>3000</v>
      </c>
    </row>
    <row r="60" spans="1:29" ht="17.25" hidden="1" customHeight="1">
      <c r="A60" s="16" t="s">
        <v>29</v>
      </c>
      <c r="B60" s="127">
        <v>439</v>
      </c>
      <c r="C60" s="62" t="s">
        <v>302</v>
      </c>
      <c r="D60" s="63" t="s">
        <v>235</v>
      </c>
      <c r="E60" s="63"/>
      <c r="F60" s="64">
        <f>F61</f>
        <v>3000</v>
      </c>
      <c r="G60" s="64"/>
      <c r="H60" s="99"/>
      <c r="I60" s="99">
        <f t="shared" si="0"/>
        <v>3000</v>
      </c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99"/>
      <c r="AA60" s="90">
        <f t="shared" si="1"/>
        <v>3000</v>
      </c>
      <c r="AB60" s="99"/>
      <c r="AC60" s="98">
        <f t="shared" si="2"/>
        <v>3000</v>
      </c>
    </row>
    <row r="61" spans="1:29" ht="16.5" hidden="1" customHeight="1">
      <c r="A61" s="16" t="s">
        <v>303</v>
      </c>
      <c r="B61" s="127">
        <v>439</v>
      </c>
      <c r="C61" s="62" t="s">
        <v>302</v>
      </c>
      <c r="D61" s="63" t="s">
        <v>236</v>
      </c>
      <c r="E61" s="63"/>
      <c r="F61" s="64">
        <v>3000</v>
      </c>
      <c r="G61" s="64"/>
      <c r="H61" s="99"/>
      <c r="I61" s="99">
        <f t="shared" si="0"/>
        <v>3000</v>
      </c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99"/>
      <c r="AA61" s="90">
        <f t="shared" si="1"/>
        <v>3000</v>
      </c>
      <c r="AB61" s="99"/>
      <c r="AC61" s="98">
        <f t="shared" si="2"/>
        <v>3000</v>
      </c>
    </row>
    <row r="62" spans="1:29" ht="26.25" hidden="1" customHeight="1">
      <c r="A62" s="30" t="s">
        <v>80</v>
      </c>
      <c r="B62" s="127">
        <v>439</v>
      </c>
      <c r="C62" s="62" t="s">
        <v>302</v>
      </c>
      <c r="D62" s="63" t="s">
        <v>236</v>
      </c>
      <c r="E62" s="63" t="s">
        <v>78</v>
      </c>
      <c r="F62" s="64">
        <v>3000</v>
      </c>
      <c r="G62" s="64"/>
      <c r="H62" s="99"/>
      <c r="I62" s="99">
        <f t="shared" si="0"/>
        <v>3000</v>
      </c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99"/>
      <c r="AA62" s="90">
        <f t="shared" si="1"/>
        <v>3000</v>
      </c>
      <c r="AB62" s="99"/>
      <c r="AC62" s="98">
        <f t="shared" si="2"/>
        <v>3000</v>
      </c>
    </row>
    <row r="63" spans="1:29" ht="30" hidden="1" customHeight="1">
      <c r="A63" s="40" t="s">
        <v>208</v>
      </c>
      <c r="B63" s="127">
        <v>439</v>
      </c>
      <c r="C63" s="60" t="s">
        <v>129</v>
      </c>
      <c r="D63" s="61"/>
      <c r="E63" s="61"/>
      <c r="F63" s="90">
        <f>SUM(F65)</f>
        <v>382.5</v>
      </c>
      <c r="G63" s="90"/>
      <c r="H63" s="99"/>
      <c r="I63" s="98">
        <f t="shared" si="0"/>
        <v>382.5</v>
      </c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98"/>
      <c r="AA63" s="90">
        <f t="shared" si="1"/>
        <v>382.5</v>
      </c>
      <c r="AB63" s="98"/>
      <c r="AC63" s="98">
        <f t="shared" si="2"/>
        <v>382.5</v>
      </c>
    </row>
    <row r="64" spans="1:29" ht="33" hidden="1" customHeight="1">
      <c r="A64" s="21" t="s">
        <v>265</v>
      </c>
      <c r="B64" s="127">
        <v>439</v>
      </c>
      <c r="C64" s="62" t="s">
        <v>129</v>
      </c>
      <c r="D64" s="63" t="s">
        <v>237</v>
      </c>
      <c r="E64" s="63"/>
      <c r="F64" s="64">
        <f>F65</f>
        <v>382.5</v>
      </c>
      <c r="G64" s="64"/>
      <c r="H64" s="99"/>
      <c r="I64" s="99">
        <f t="shared" si="0"/>
        <v>382.5</v>
      </c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99"/>
      <c r="AA64" s="90">
        <f t="shared" si="1"/>
        <v>382.5</v>
      </c>
      <c r="AB64" s="99"/>
      <c r="AC64" s="98">
        <f t="shared" si="2"/>
        <v>382.5</v>
      </c>
    </row>
    <row r="65" spans="1:29" ht="32.25" hidden="1" customHeight="1">
      <c r="A65" s="30" t="s">
        <v>196</v>
      </c>
      <c r="B65" s="127">
        <v>439</v>
      </c>
      <c r="C65" s="62" t="s">
        <v>129</v>
      </c>
      <c r="D65" s="63" t="s">
        <v>238</v>
      </c>
      <c r="E65" s="63"/>
      <c r="F65" s="64">
        <f>F66</f>
        <v>382.5</v>
      </c>
      <c r="G65" s="64"/>
      <c r="H65" s="99"/>
      <c r="I65" s="99">
        <f t="shared" si="0"/>
        <v>382.5</v>
      </c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99"/>
      <c r="AA65" s="90">
        <f t="shared" si="1"/>
        <v>382.5</v>
      </c>
      <c r="AB65" s="99"/>
      <c r="AC65" s="98">
        <f t="shared" si="2"/>
        <v>382.5</v>
      </c>
    </row>
    <row r="66" spans="1:29" ht="42" hidden="1" customHeight="1">
      <c r="A66" s="16" t="s">
        <v>276</v>
      </c>
      <c r="B66" s="127">
        <v>439</v>
      </c>
      <c r="C66" s="62" t="s">
        <v>129</v>
      </c>
      <c r="D66" s="63" t="s">
        <v>239</v>
      </c>
      <c r="E66" s="63"/>
      <c r="F66" s="64">
        <f>F67+F68</f>
        <v>382.5</v>
      </c>
      <c r="G66" s="64"/>
      <c r="H66" s="99"/>
      <c r="I66" s="99">
        <f t="shared" si="0"/>
        <v>382.5</v>
      </c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99"/>
      <c r="AA66" s="90">
        <f t="shared" si="1"/>
        <v>382.5</v>
      </c>
      <c r="AB66" s="99"/>
      <c r="AC66" s="98">
        <f t="shared" si="2"/>
        <v>382.5</v>
      </c>
    </row>
    <row r="67" spans="1:29" ht="33" hidden="1" customHeight="1">
      <c r="A67" s="16" t="s">
        <v>192</v>
      </c>
      <c r="B67" s="127">
        <v>439</v>
      </c>
      <c r="C67" s="62" t="s">
        <v>129</v>
      </c>
      <c r="D67" s="63" t="s">
        <v>240</v>
      </c>
      <c r="E67" s="63" t="s">
        <v>191</v>
      </c>
      <c r="F67" s="64">
        <v>320</v>
      </c>
      <c r="G67" s="64"/>
      <c r="H67" s="99"/>
      <c r="I67" s="99">
        <f t="shared" si="0"/>
        <v>320</v>
      </c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99"/>
      <c r="AA67" s="90">
        <f t="shared" si="1"/>
        <v>320</v>
      </c>
      <c r="AB67" s="99"/>
      <c r="AC67" s="98">
        <f t="shared" si="2"/>
        <v>320</v>
      </c>
    </row>
    <row r="68" spans="1:29" ht="45.75" hidden="1" customHeight="1">
      <c r="A68" s="16" t="s">
        <v>188</v>
      </c>
      <c r="B68" s="127">
        <v>439</v>
      </c>
      <c r="C68" s="62" t="s">
        <v>129</v>
      </c>
      <c r="D68" s="63" t="s">
        <v>240</v>
      </c>
      <c r="E68" s="63" t="s">
        <v>187</v>
      </c>
      <c r="F68" s="64">
        <v>62.5</v>
      </c>
      <c r="G68" s="64"/>
      <c r="H68" s="99"/>
      <c r="I68" s="99">
        <f t="shared" si="0"/>
        <v>62.5</v>
      </c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99"/>
      <c r="AA68" s="90">
        <f t="shared" si="1"/>
        <v>62.5</v>
      </c>
      <c r="AB68" s="99"/>
      <c r="AC68" s="98">
        <f t="shared" si="2"/>
        <v>62.5</v>
      </c>
    </row>
    <row r="69" spans="1:29" ht="33" hidden="1" customHeight="1">
      <c r="A69" s="40" t="s">
        <v>157</v>
      </c>
      <c r="B69" s="35">
        <v>439</v>
      </c>
      <c r="C69" s="60" t="s">
        <v>158</v>
      </c>
      <c r="D69" s="61"/>
      <c r="E69" s="61"/>
      <c r="F69" s="90">
        <f>SUM(F70,F74,F78,F82)</f>
        <v>725</v>
      </c>
      <c r="G69" s="90"/>
      <c r="H69" s="99"/>
      <c r="I69" s="98">
        <f t="shared" si="0"/>
        <v>725</v>
      </c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98"/>
      <c r="AA69" s="90">
        <f t="shared" si="1"/>
        <v>725</v>
      </c>
      <c r="AB69" s="98"/>
      <c r="AC69" s="98">
        <f t="shared" si="2"/>
        <v>725</v>
      </c>
    </row>
    <row r="70" spans="1:29" ht="40.5" hidden="1" customHeight="1">
      <c r="A70" s="41" t="s">
        <v>648</v>
      </c>
      <c r="B70" s="127">
        <v>439</v>
      </c>
      <c r="C70" s="60" t="s">
        <v>53</v>
      </c>
      <c r="D70" s="61" t="s">
        <v>241</v>
      </c>
      <c r="E70" s="61"/>
      <c r="F70" s="90">
        <f>F71</f>
        <v>590</v>
      </c>
      <c r="G70" s="90"/>
      <c r="H70" s="99"/>
      <c r="I70" s="99">
        <f t="shared" si="0"/>
        <v>590</v>
      </c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99"/>
      <c r="AA70" s="90">
        <f t="shared" si="1"/>
        <v>590</v>
      </c>
      <c r="AB70" s="99"/>
      <c r="AC70" s="98">
        <f t="shared" si="2"/>
        <v>590</v>
      </c>
    </row>
    <row r="71" spans="1:29" ht="48" hidden="1" customHeight="1">
      <c r="A71" s="42" t="s">
        <v>371</v>
      </c>
      <c r="B71" s="127">
        <v>439</v>
      </c>
      <c r="C71" s="62" t="s">
        <v>53</v>
      </c>
      <c r="D71" s="63" t="s">
        <v>383</v>
      </c>
      <c r="E71" s="61"/>
      <c r="F71" s="64">
        <f>SUM(F72)</f>
        <v>590</v>
      </c>
      <c r="G71" s="64"/>
      <c r="H71" s="99"/>
      <c r="I71" s="99">
        <f t="shared" si="0"/>
        <v>590</v>
      </c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99"/>
      <c r="AA71" s="90">
        <f t="shared" si="1"/>
        <v>590</v>
      </c>
      <c r="AB71" s="99"/>
      <c r="AC71" s="98">
        <f t="shared" si="2"/>
        <v>590</v>
      </c>
    </row>
    <row r="72" spans="1:29" ht="43.5" hidden="1" customHeight="1">
      <c r="A72" s="42" t="s">
        <v>649</v>
      </c>
      <c r="B72" s="127">
        <v>439</v>
      </c>
      <c r="C72" s="62" t="s">
        <v>53</v>
      </c>
      <c r="D72" s="63" t="s">
        <v>384</v>
      </c>
      <c r="E72" s="63"/>
      <c r="F72" s="64">
        <f>SUM(F73)</f>
        <v>590</v>
      </c>
      <c r="G72" s="64"/>
      <c r="H72" s="99"/>
      <c r="I72" s="99">
        <f t="shared" si="0"/>
        <v>590</v>
      </c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99"/>
      <c r="AA72" s="90">
        <f t="shared" si="1"/>
        <v>590</v>
      </c>
      <c r="AB72" s="99"/>
      <c r="AC72" s="98">
        <f t="shared" si="2"/>
        <v>590</v>
      </c>
    </row>
    <row r="73" spans="1:29" ht="36.75" hidden="1" customHeight="1">
      <c r="A73" s="23" t="s">
        <v>188</v>
      </c>
      <c r="B73" s="127">
        <v>439</v>
      </c>
      <c r="C73" s="62" t="s">
        <v>53</v>
      </c>
      <c r="D73" s="63" t="s">
        <v>384</v>
      </c>
      <c r="E73" s="63" t="s">
        <v>187</v>
      </c>
      <c r="F73" s="64">
        <v>590</v>
      </c>
      <c r="G73" s="64"/>
      <c r="H73" s="99"/>
      <c r="I73" s="99">
        <f t="shared" si="0"/>
        <v>590</v>
      </c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99"/>
      <c r="AA73" s="90">
        <f t="shared" si="1"/>
        <v>590</v>
      </c>
      <c r="AB73" s="99"/>
      <c r="AC73" s="98">
        <f t="shared" si="2"/>
        <v>590</v>
      </c>
    </row>
    <row r="74" spans="1:29" ht="51" hidden="1">
      <c r="A74" s="41" t="s">
        <v>650</v>
      </c>
      <c r="B74" s="35">
        <v>439</v>
      </c>
      <c r="C74" s="60" t="s">
        <v>53</v>
      </c>
      <c r="D74" s="61" t="s">
        <v>242</v>
      </c>
      <c r="E74" s="61"/>
      <c r="F74" s="90">
        <f t="shared" ref="F74:F76" si="4">SUM(F75)</f>
        <v>35</v>
      </c>
      <c r="G74" s="90"/>
      <c r="H74" s="99"/>
      <c r="I74" s="99">
        <f t="shared" si="0"/>
        <v>35</v>
      </c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99"/>
      <c r="AA74" s="90">
        <f t="shared" si="1"/>
        <v>35</v>
      </c>
      <c r="AB74" s="99"/>
      <c r="AC74" s="98">
        <f t="shared" si="2"/>
        <v>35</v>
      </c>
    </row>
    <row r="75" spans="1:29" ht="45" hidden="1" customHeight="1">
      <c r="A75" s="42" t="s">
        <v>370</v>
      </c>
      <c r="B75" s="127">
        <v>439</v>
      </c>
      <c r="C75" s="62" t="s">
        <v>53</v>
      </c>
      <c r="D75" s="63" t="s">
        <v>385</v>
      </c>
      <c r="E75" s="61"/>
      <c r="F75" s="64">
        <f t="shared" si="4"/>
        <v>35</v>
      </c>
      <c r="G75" s="64"/>
      <c r="H75" s="99"/>
      <c r="I75" s="99">
        <f t="shared" si="0"/>
        <v>35</v>
      </c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99"/>
      <c r="AA75" s="90">
        <f t="shared" si="1"/>
        <v>35</v>
      </c>
      <c r="AB75" s="99"/>
      <c r="AC75" s="98">
        <f t="shared" si="2"/>
        <v>35</v>
      </c>
    </row>
    <row r="76" spans="1:29" ht="60.75" hidden="1" customHeight="1">
      <c r="A76" s="42" t="s">
        <v>651</v>
      </c>
      <c r="B76" s="127">
        <v>439</v>
      </c>
      <c r="C76" s="62" t="s">
        <v>53</v>
      </c>
      <c r="D76" s="63" t="s">
        <v>386</v>
      </c>
      <c r="E76" s="63"/>
      <c r="F76" s="64">
        <f t="shared" si="4"/>
        <v>35</v>
      </c>
      <c r="G76" s="64"/>
      <c r="H76" s="99"/>
      <c r="I76" s="99">
        <f t="shared" si="0"/>
        <v>35</v>
      </c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99"/>
      <c r="AA76" s="90">
        <f t="shared" si="1"/>
        <v>35</v>
      </c>
      <c r="AB76" s="99"/>
      <c r="AC76" s="98">
        <f t="shared" si="2"/>
        <v>35</v>
      </c>
    </row>
    <row r="77" spans="1:29" ht="36.75" hidden="1" customHeight="1">
      <c r="A77" s="23" t="s">
        <v>188</v>
      </c>
      <c r="B77" s="127">
        <v>439</v>
      </c>
      <c r="C77" s="62" t="s">
        <v>53</v>
      </c>
      <c r="D77" s="63" t="s">
        <v>386</v>
      </c>
      <c r="E77" s="63" t="s">
        <v>187</v>
      </c>
      <c r="F77" s="64">
        <v>35</v>
      </c>
      <c r="G77" s="64"/>
      <c r="H77" s="99"/>
      <c r="I77" s="99">
        <f t="shared" ref="I77:I141" si="5">F77+H77</f>
        <v>35</v>
      </c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99"/>
      <c r="AA77" s="90">
        <f t="shared" ref="AA77:AA140" si="6">I77+Z77</f>
        <v>35</v>
      </c>
      <c r="AB77" s="99"/>
      <c r="AC77" s="98">
        <f t="shared" ref="AC77:AC140" si="7">AA77+AB77</f>
        <v>35</v>
      </c>
    </row>
    <row r="78" spans="1:29" ht="45.75" hidden="1" customHeight="1">
      <c r="A78" s="41" t="s">
        <v>652</v>
      </c>
      <c r="B78" s="35">
        <v>439</v>
      </c>
      <c r="C78" s="60" t="s">
        <v>53</v>
      </c>
      <c r="D78" s="61" t="s">
        <v>243</v>
      </c>
      <c r="E78" s="61"/>
      <c r="F78" s="90">
        <f t="shared" ref="F78:F80" si="8">SUM(F79)</f>
        <v>50</v>
      </c>
      <c r="G78" s="90"/>
      <c r="H78" s="99"/>
      <c r="I78" s="99">
        <f t="shared" si="5"/>
        <v>50</v>
      </c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99"/>
      <c r="AA78" s="90">
        <f t="shared" si="6"/>
        <v>50</v>
      </c>
      <c r="AB78" s="99"/>
      <c r="AC78" s="98">
        <f t="shared" si="7"/>
        <v>50</v>
      </c>
    </row>
    <row r="79" spans="1:29" ht="57" hidden="1" customHeight="1">
      <c r="A79" s="42" t="s">
        <v>372</v>
      </c>
      <c r="B79" s="127">
        <v>439</v>
      </c>
      <c r="C79" s="62" t="s">
        <v>53</v>
      </c>
      <c r="D79" s="63" t="s">
        <v>438</v>
      </c>
      <c r="E79" s="61"/>
      <c r="F79" s="64">
        <f t="shared" si="8"/>
        <v>50</v>
      </c>
      <c r="G79" s="64"/>
      <c r="H79" s="99"/>
      <c r="I79" s="99">
        <f t="shared" si="5"/>
        <v>50</v>
      </c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99"/>
      <c r="AA79" s="90">
        <f t="shared" si="6"/>
        <v>50</v>
      </c>
      <c r="AB79" s="99"/>
      <c r="AC79" s="98">
        <f t="shared" si="7"/>
        <v>50</v>
      </c>
    </row>
    <row r="80" spans="1:29" ht="45.75" hidden="1" customHeight="1">
      <c r="A80" s="42" t="s">
        <v>654</v>
      </c>
      <c r="B80" s="127">
        <v>439</v>
      </c>
      <c r="C80" s="62" t="s">
        <v>53</v>
      </c>
      <c r="D80" s="63" t="s">
        <v>438</v>
      </c>
      <c r="E80" s="63"/>
      <c r="F80" s="64">
        <f t="shared" si="8"/>
        <v>50</v>
      </c>
      <c r="G80" s="64"/>
      <c r="H80" s="99"/>
      <c r="I80" s="99">
        <f t="shared" si="5"/>
        <v>50</v>
      </c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99"/>
      <c r="AA80" s="90">
        <f t="shared" si="6"/>
        <v>50</v>
      </c>
      <c r="AB80" s="99"/>
      <c r="AC80" s="98">
        <f t="shared" si="7"/>
        <v>50</v>
      </c>
    </row>
    <row r="81" spans="1:29" ht="36" hidden="1" customHeight="1">
      <c r="A81" s="23" t="s">
        <v>188</v>
      </c>
      <c r="B81" s="127">
        <v>439</v>
      </c>
      <c r="C81" s="62" t="s">
        <v>53</v>
      </c>
      <c r="D81" s="63" t="s">
        <v>438</v>
      </c>
      <c r="E81" s="63" t="s">
        <v>187</v>
      </c>
      <c r="F81" s="64">
        <v>50</v>
      </c>
      <c r="G81" s="64"/>
      <c r="H81" s="99"/>
      <c r="I81" s="99">
        <f t="shared" si="5"/>
        <v>50</v>
      </c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99"/>
      <c r="AA81" s="90">
        <f t="shared" si="6"/>
        <v>50</v>
      </c>
      <c r="AB81" s="99"/>
      <c r="AC81" s="98">
        <f t="shared" si="7"/>
        <v>50</v>
      </c>
    </row>
    <row r="82" spans="1:29" ht="20.100000000000001" hidden="1" customHeight="1">
      <c r="A82" s="41" t="s">
        <v>653</v>
      </c>
      <c r="B82" s="127">
        <v>439</v>
      </c>
      <c r="C82" s="60" t="s">
        <v>53</v>
      </c>
      <c r="D82" s="61" t="s">
        <v>244</v>
      </c>
      <c r="E82" s="61"/>
      <c r="F82" s="90">
        <f t="shared" ref="F82:F84" si="9">SUM(F83)</f>
        <v>50</v>
      </c>
      <c r="G82" s="90"/>
      <c r="H82" s="99"/>
      <c r="I82" s="99">
        <f t="shared" si="5"/>
        <v>50</v>
      </c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99"/>
      <c r="AA82" s="90">
        <f t="shared" si="6"/>
        <v>50</v>
      </c>
      <c r="AB82" s="99"/>
      <c r="AC82" s="98">
        <f t="shared" si="7"/>
        <v>50</v>
      </c>
    </row>
    <row r="83" spans="1:29" ht="20.100000000000001" hidden="1" customHeight="1">
      <c r="A83" s="42" t="s">
        <v>373</v>
      </c>
      <c r="B83" s="127">
        <v>439</v>
      </c>
      <c r="C83" s="62" t="s">
        <v>53</v>
      </c>
      <c r="D83" s="63" t="s">
        <v>387</v>
      </c>
      <c r="E83" s="63"/>
      <c r="F83" s="64">
        <f t="shared" si="9"/>
        <v>50</v>
      </c>
      <c r="G83" s="64"/>
      <c r="H83" s="99"/>
      <c r="I83" s="99">
        <f t="shared" si="5"/>
        <v>50</v>
      </c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99"/>
      <c r="AA83" s="90">
        <f t="shared" si="6"/>
        <v>50</v>
      </c>
      <c r="AB83" s="99"/>
      <c r="AC83" s="98">
        <f t="shared" si="7"/>
        <v>50</v>
      </c>
    </row>
    <row r="84" spans="1:29" ht="51.75" hidden="1" customHeight="1">
      <c r="A84" s="42" t="s">
        <v>655</v>
      </c>
      <c r="B84" s="127">
        <v>439</v>
      </c>
      <c r="C84" s="62" t="s">
        <v>53</v>
      </c>
      <c r="D84" s="63" t="s">
        <v>388</v>
      </c>
      <c r="E84" s="63"/>
      <c r="F84" s="64">
        <f t="shared" si="9"/>
        <v>50</v>
      </c>
      <c r="G84" s="64"/>
      <c r="H84" s="99"/>
      <c r="I84" s="99">
        <f t="shared" si="5"/>
        <v>50</v>
      </c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99"/>
      <c r="AA84" s="90">
        <f t="shared" si="6"/>
        <v>50</v>
      </c>
      <c r="AB84" s="99"/>
      <c r="AC84" s="98">
        <f t="shared" si="7"/>
        <v>50</v>
      </c>
    </row>
    <row r="85" spans="1:29" ht="35.25" hidden="1" customHeight="1">
      <c r="A85" s="23" t="s">
        <v>188</v>
      </c>
      <c r="B85" s="127">
        <v>439</v>
      </c>
      <c r="C85" s="62" t="s">
        <v>53</v>
      </c>
      <c r="D85" s="63" t="s">
        <v>388</v>
      </c>
      <c r="E85" s="63" t="s">
        <v>187</v>
      </c>
      <c r="F85" s="64">
        <v>50</v>
      </c>
      <c r="G85" s="64"/>
      <c r="H85" s="99"/>
      <c r="I85" s="99">
        <f t="shared" si="5"/>
        <v>50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99"/>
      <c r="AA85" s="90">
        <f t="shared" si="6"/>
        <v>50</v>
      </c>
      <c r="AB85" s="99"/>
      <c r="AC85" s="98">
        <f t="shared" si="7"/>
        <v>50</v>
      </c>
    </row>
    <row r="86" spans="1:29" ht="30" hidden="1" customHeight="1">
      <c r="A86" s="41" t="s">
        <v>159</v>
      </c>
      <c r="B86" s="130">
        <v>439</v>
      </c>
      <c r="C86" s="131" t="s">
        <v>160</v>
      </c>
      <c r="D86" s="65"/>
      <c r="E86" s="65"/>
      <c r="F86" s="95">
        <f>SUM(F90,F94,F98)+F87</f>
        <v>2300</v>
      </c>
      <c r="G86" s="95"/>
      <c r="H86" s="99"/>
      <c r="I86" s="98">
        <f t="shared" si="5"/>
        <v>2300</v>
      </c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98"/>
      <c r="AA86" s="90">
        <f t="shared" si="6"/>
        <v>2300</v>
      </c>
      <c r="AB86" s="98">
        <f>AB87</f>
        <v>339.9</v>
      </c>
      <c r="AC86" s="98">
        <f t="shared" si="7"/>
        <v>2639.9</v>
      </c>
    </row>
    <row r="87" spans="1:29" ht="34.5" hidden="1" customHeight="1">
      <c r="A87" s="41" t="s">
        <v>637</v>
      </c>
      <c r="B87" s="130">
        <v>439</v>
      </c>
      <c r="C87" s="66" t="s">
        <v>623</v>
      </c>
      <c r="D87" s="66"/>
      <c r="E87" s="65"/>
      <c r="F87" s="95">
        <v>0</v>
      </c>
      <c r="G87" s="95"/>
      <c r="H87" s="99"/>
      <c r="I87" s="99">
        <f t="shared" si="5"/>
        <v>0</v>
      </c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99"/>
      <c r="AA87" s="90">
        <f t="shared" si="6"/>
        <v>0</v>
      </c>
      <c r="AB87" s="99">
        <f>AB88</f>
        <v>339.9</v>
      </c>
      <c r="AC87" s="98">
        <f t="shared" si="7"/>
        <v>339.9</v>
      </c>
    </row>
    <row r="88" spans="1:29" ht="30.75" hidden="1" customHeight="1">
      <c r="A88" s="16" t="s">
        <v>188</v>
      </c>
      <c r="B88" s="132">
        <v>439</v>
      </c>
      <c r="C88" s="67" t="s">
        <v>623</v>
      </c>
      <c r="D88" s="67" t="s">
        <v>636</v>
      </c>
      <c r="E88" s="68" t="s">
        <v>187</v>
      </c>
      <c r="F88" s="94">
        <v>0</v>
      </c>
      <c r="G88" s="94"/>
      <c r="H88" s="99"/>
      <c r="I88" s="99">
        <f t="shared" si="5"/>
        <v>0</v>
      </c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99"/>
      <c r="AA88" s="90">
        <f t="shared" si="6"/>
        <v>0</v>
      </c>
      <c r="AB88" s="99">
        <v>339.9</v>
      </c>
      <c r="AC88" s="98">
        <f t="shared" si="7"/>
        <v>339.9</v>
      </c>
    </row>
    <row r="89" spans="1:29" ht="20.25" hidden="1" customHeight="1">
      <c r="A89" s="41" t="s">
        <v>50</v>
      </c>
      <c r="B89" s="130">
        <v>439</v>
      </c>
      <c r="C89" s="131" t="s">
        <v>304</v>
      </c>
      <c r="D89" s="65"/>
      <c r="E89" s="65"/>
      <c r="F89" s="95">
        <f>SUM(F90,F94)</f>
        <v>2200</v>
      </c>
      <c r="G89" s="95"/>
      <c r="H89" s="99"/>
      <c r="I89" s="99">
        <f t="shared" si="5"/>
        <v>2200</v>
      </c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99"/>
      <c r="AA89" s="90">
        <f t="shared" si="6"/>
        <v>2200</v>
      </c>
      <c r="AB89" s="99"/>
      <c r="AC89" s="98">
        <f t="shared" si="7"/>
        <v>2200</v>
      </c>
    </row>
    <row r="90" spans="1:29" ht="42.75" hidden="1" customHeight="1">
      <c r="A90" s="43" t="s">
        <v>674</v>
      </c>
      <c r="B90" s="35">
        <v>439</v>
      </c>
      <c r="C90" s="60" t="s">
        <v>304</v>
      </c>
      <c r="D90" s="61" t="s">
        <v>245</v>
      </c>
      <c r="E90" s="61"/>
      <c r="F90" s="90">
        <f>SUM(F92)</f>
        <v>900</v>
      </c>
      <c r="G90" s="90"/>
      <c r="H90" s="99"/>
      <c r="I90" s="99">
        <f t="shared" si="5"/>
        <v>900</v>
      </c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99"/>
      <c r="AA90" s="90">
        <f t="shared" si="6"/>
        <v>900</v>
      </c>
      <c r="AB90" s="99"/>
      <c r="AC90" s="98">
        <f t="shared" si="7"/>
        <v>900</v>
      </c>
    </row>
    <row r="91" spans="1:29" ht="36.75" hidden="1" customHeight="1">
      <c r="A91" s="16" t="s">
        <v>395</v>
      </c>
      <c r="B91" s="127">
        <v>439</v>
      </c>
      <c r="C91" s="62" t="s">
        <v>304</v>
      </c>
      <c r="D91" s="63" t="s">
        <v>396</v>
      </c>
      <c r="E91" s="61"/>
      <c r="F91" s="64">
        <f>SUM(F92)</f>
        <v>900</v>
      </c>
      <c r="G91" s="64"/>
      <c r="H91" s="99"/>
      <c r="I91" s="99">
        <f t="shared" si="5"/>
        <v>900</v>
      </c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99"/>
      <c r="AA91" s="90">
        <f t="shared" si="6"/>
        <v>900</v>
      </c>
      <c r="AB91" s="99"/>
      <c r="AC91" s="98">
        <f t="shared" si="7"/>
        <v>900</v>
      </c>
    </row>
    <row r="92" spans="1:29" ht="35.25" hidden="1" customHeight="1">
      <c r="A92" s="23" t="s">
        <v>4</v>
      </c>
      <c r="B92" s="127">
        <v>439</v>
      </c>
      <c r="C92" s="62" t="s">
        <v>304</v>
      </c>
      <c r="D92" s="63" t="s">
        <v>439</v>
      </c>
      <c r="E92" s="63"/>
      <c r="F92" s="64">
        <f>SUM(F93)</f>
        <v>900</v>
      </c>
      <c r="G92" s="64"/>
      <c r="H92" s="99"/>
      <c r="I92" s="99">
        <f t="shared" si="5"/>
        <v>900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99"/>
      <c r="AA92" s="90">
        <f t="shared" si="6"/>
        <v>900</v>
      </c>
      <c r="AB92" s="99"/>
      <c r="AC92" s="98">
        <f t="shared" si="7"/>
        <v>900</v>
      </c>
    </row>
    <row r="93" spans="1:29" ht="45" hidden="1" customHeight="1">
      <c r="A93" s="44" t="s">
        <v>74</v>
      </c>
      <c r="B93" s="127">
        <v>439</v>
      </c>
      <c r="C93" s="62" t="s">
        <v>304</v>
      </c>
      <c r="D93" s="63" t="s">
        <v>397</v>
      </c>
      <c r="E93" s="63" t="s">
        <v>187</v>
      </c>
      <c r="F93" s="64">
        <v>900</v>
      </c>
      <c r="G93" s="64"/>
      <c r="H93" s="99"/>
      <c r="I93" s="99">
        <f t="shared" si="5"/>
        <v>900</v>
      </c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99"/>
      <c r="AA93" s="90">
        <f t="shared" si="6"/>
        <v>900</v>
      </c>
      <c r="AB93" s="99"/>
      <c r="AC93" s="98">
        <f t="shared" si="7"/>
        <v>900</v>
      </c>
    </row>
    <row r="94" spans="1:29" ht="46.5" hidden="1" customHeight="1">
      <c r="A94" s="147" t="s">
        <v>673</v>
      </c>
      <c r="B94" s="130">
        <v>439</v>
      </c>
      <c r="C94" s="60" t="s">
        <v>304</v>
      </c>
      <c r="D94" s="61" t="s">
        <v>246</v>
      </c>
      <c r="E94" s="143"/>
      <c r="F94" s="98">
        <f>SUM(F96)</f>
        <v>1300</v>
      </c>
      <c r="G94" s="98"/>
      <c r="H94" s="99"/>
      <c r="I94" s="99">
        <f t="shared" si="5"/>
        <v>1300</v>
      </c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99"/>
      <c r="AA94" s="90">
        <f t="shared" si="6"/>
        <v>1300</v>
      </c>
      <c r="AB94" s="99"/>
      <c r="AC94" s="98">
        <f t="shared" si="7"/>
        <v>1300</v>
      </c>
    </row>
    <row r="95" spans="1:29" ht="30" hidden="1" customHeight="1">
      <c r="A95" s="16" t="s">
        <v>375</v>
      </c>
      <c r="B95" s="132">
        <v>439</v>
      </c>
      <c r="C95" s="62" t="s">
        <v>304</v>
      </c>
      <c r="D95" s="63" t="s">
        <v>398</v>
      </c>
      <c r="E95" s="31"/>
      <c r="F95" s="99">
        <f>SUM(F96)</f>
        <v>1300</v>
      </c>
      <c r="G95" s="99"/>
      <c r="H95" s="99"/>
      <c r="I95" s="99">
        <f t="shared" si="5"/>
        <v>1300</v>
      </c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99"/>
      <c r="AA95" s="90">
        <f t="shared" si="6"/>
        <v>1300</v>
      </c>
      <c r="AB95" s="99"/>
      <c r="AC95" s="98">
        <f t="shared" si="7"/>
        <v>1300</v>
      </c>
    </row>
    <row r="96" spans="1:29" ht="44.25" hidden="1" customHeight="1">
      <c r="A96" s="32" t="s">
        <v>693</v>
      </c>
      <c r="B96" s="127">
        <v>439</v>
      </c>
      <c r="C96" s="62" t="s">
        <v>304</v>
      </c>
      <c r="D96" s="63" t="s">
        <v>399</v>
      </c>
      <c r="E96" s="31"/>
      <c r="F96" s="99">
        <f>SUM(F97)</f>
        <v>1300</v>
      </c>
      <c r="G96" s="99"/>
      <c r="H96" s="99"/>
      <c r="I96" s="99">
        <f t="shared" si="5"/>
        <v>1300</v>
      </c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99"/>
      <c r="AA96" s="90">
        <f t="shared" si="6"/>
        <v>1300</v>
      </c>
      <c r="AB96" s="99"/>
      <c r="AC96" s="98">
        <f t="shared" si="7"/>
        <v>1300</v>
      </c>
    </row>
    <row r="97" spans="1:29" ht="30.75" hidden="1" customHeight="1">
      <c r="A97" s="23" t="s">
        <v>188</v>
      </c>
      <c r="B97" s="127">
        <v>439</v>
      </c>
      <c r="C97" s="62" t="s">
        <v>304</v>
      </c>
      <c r="D97" s="63" t="s">
        <v>399</v>
      </c>
      <c r="E97" s="63" t="s">
        <v>187</v>
      </c>
      <c r="F97" s="64">
        <v>1300</v>
      </c>
      <c r="G97" s="64"/>
      <c r="H97" s="99"/>
      <c r="I97" s="99">
        <f t="shared" si="5"/>
        <v>1300</v>
      </c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99"/>
      <c r="AA97" s="90">
        <f t="shared" si="6"/>
        <v>1300</v>
      </c>
      <c r="AB97" s="99"/>
      <c r="AC97" s="98">
        <f t="shared" si="7"/>
        <v>1300</v>
      </c>
    </row>
    <row r="98" spans="1:29" ht="56.25" hidden="1" customHeight="1">
      <c r="A98" s="14" t="s">
        <v>675</v>
      </c>
      <c r="B98" s="127">
        <v>439</v>
      </c>
      <c r="C98" s="62" t="s">
        <v>304</v>
      </c>
      <c r="D98" s="63" t="s">
        <v>505</v>
      </c>
      <c r="E98" s="63"/>
      <c r="F98" s="90">
        <f>SUM(F99)</f>
        <v>100</v>
      </c>
      <c r="G98" s="90"/>
      <c r="H98" s="99"/>
      <c r="I98" s="99">
        <f t="shared" si="5"/>
        <v>100</v>
      </c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99"/>
      <c r="AA98" s="90">
        <f t="shared" si="6"/>
        <v>100</v>
      </c>
      <c r="AB98" s="99"/>
      <c r="AC98" s="98">
        <f t="shared" si="7"/>
        <v>100</v>
      </c>
    </row>
    <row r="99" spans="1:29" ht="37.5" hidden="1" customHeight="1">
      <c r="A99" s="44" t="s">
        <v>509</v>
      </c>
      <c r="B99" s="127">
        <v>439</v>
      </c>
      <c r="C99" s="62" t="s">
        <v>304</v>
      </c>
      <c r="D99" s="63" t="s">
        <v>505</v>
      </c>
      <c r="E99" s="63"/>
      <c r="F99" s="64">
        <f>SUM(F100)</f>
        <v>100</v>
      </c>
      <c r="G99" s="64"/>
      <c r="H99" s="99"/>
      <c r="I99" s="99">
        <f t="shared" si="5"/>
        <v>100</v>
      </c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99"/>
      <c r="AA99" s="90">
        <f t="shared" si="6"/>
        <v>100</v>
      </c>
      <c r="AB99" s="99"/>
      <c r="AC99" s="98">
        <f t="shared" si="7"/>
        <v>100</v>
      </c>
    </row>
    <row r="100" spans="1:29" ht="30" hidden="1" customHeight="1">
      <c r="A100" s="23" t="s">
        <v>188</v>
      </c>
      <c r="B100" s="127">
        <v>439</v>
      </c>
      <c r="C100" s="62" t="s">
        <v>304</v>
      </c>
      <c r="D100" s="63" t="s">
        <v>505</v>
      </c>
      <c r="E100" s="63" t="s">
        <v>187</v>
      </c>
      <c r="F100" s="64">
        <v>100</v>
      </c>
      <c r="G100" s="64"/>
      <c r="H100" s="99"/>
      <c r="I100" s="99">
        <f t="shared" si="5"/>
        <v>100</v>
      </c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99"/>
      <c r="AA100" s="90">
        <f t="shared" si="6"/>
        <v>100</v>
      </c>
      <c r="AB100" s="99"/>
      <c r="AC100" s="98">
        <f t="shared" si="7"/>
        <v>100</v>
      </c>
    </row>
    <row r="101" spans="1:29" ht="26.25" hidden="1" customHeight="1">
      <c r="A101" s="21" t="s">
        <v>116</v>
      </c>
      <c r="B101" s="35">
        <v>439</v>
      </c>
      <c r="C101" s="60" t="s">
        <v>215</v>
      </c>
      <c r="D101" s="61"/>
      <c r="E101" s="61"/>
      <c r="F101" s="90">
        <f>SUM(F106,F102)</f>
        <v>11300</v>
      </c>
      <c r="G101" s="90"/>
      <c r="H101" s="99"/>
      <c r="I101" s="98">
        <f t="shared" si="5"/>
        <v>11300</v>
      </c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98"/>
      <c r="AA101" s="90">
        <f t="shared" si="6"/>
        <v>11300</v>
      </c>
      <c r="AB101" s="98"/>
      <c r="AC101" s="98">
        <f t="shared" si="7"/>
        <v>11300</v>
      </c>
    </row>
    <row r="102" spans="1:29" ht="41.25" hidden="1" customHeight="1">
      <c r="A102" s="40" t="s">
        <v>656</v>
      </c>
      <c r="B102" s="35">
        <v>439</v>
      </c>
      <c r="C102" s="60" t="s">
        <v>305</v>
      </c>
      <c r="D102" s="61"/>
      <c r="E102" s="61"/>
      <c r="F102" s="90">
        <f t="shared" ref="F102:F104" si="10">SUM(F103)</f>
        <v>7300</v>
      </c>
      <c r="G102" s="90"/>
      <c r="H102" s="99"/>
      <c r="I102" s="98">
        <f t="shared" si="5"/>
        <v>7300</v>
      </c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98"/>
      <c r="AA102" s="90">
        <f t="shared" si="6"/>
        <v>7300</v>
      </c>
      <c r="AB102" s="98"/>
      <c r="AC102" s="98">
        <f t="shared" si="7"/>
        <v>7300</v>
      </c>
    </row>
    <row r="103" spans="1:29" ht="42.75" hidden="1" customHeight="1">
      <c r="A103" s="30" t="s">
        <v>468</v>
      </c>
      <c r="B103" s="35">
        <v>439</v>
      </c>
      <c r="C103" s="60" t="s">
        <v>305</v>
      </c>
      <c r="D103" s="63" t="s">
        <v>467</v>
      </c>
      <c r="E103" s="61"/>
      <c r="F103" s="90">
        <f t="shared" si="10"/>
        <v>7300</v>
      </c>
      <c r="G103" s="90"/>
      <c r="H103" s="99"/>
      <c r="I103" s="99">
        <f t="shared" si="5"/>
        <v>7300</v>
      </c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99"/>
      <c r="AA103" s="90">
        <f t="shared" si="6"/>
        <v>7300</v>
      </c>
      <c r="AB103" s="99"/>
      <c r="AC103" s="98">
        <f t="shared" si="7"/>
        <v>7300</v>
      </c>
    </row>
    <row r="104" spans="1:29" ht="32.25" hidden="1" customHeight="1">
      <c r="A104" s="16" t="s">
        <v>274</v>
      </c>
      <c r="B104" s="127">
        <v>439</v>
      </c>
      <c r="C104" s="62" t="s">
        <v>305</v>
      </c>
      <c r="D104" s="63" t="s">
        <v>466</v>
      </c>
      <c r="E104" s="63"/>
      <c r="F104" s="64">
        <f t="shared" si="10"/>
        <v>7300</v>
      </c>
      <c r="G104" s="64"/>
      <c r="H104" s="99"/>
      <c r="I104" s="99">
        <f t="shared" si="5"/>
        <v>7300</v>
      </c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99"/>
      <c r="AA104" s="90">
        <f t="shared" si="6"/>
        <v>7300</v>
      </c>
      <c r="AB104" s="99"/>
      <c r="AC104" s="98">
        <f t="shared" si="7"/>
        <v>7300</v>
      </c>
    </row>
    <row r="105" spans="1:29" ht="30.75" hidden="1" customHeight="1">
      <c r="A105" s="16" t="s">
        <v>147</v>
      </c>
      <c r="B105" s="127">
        <v>439</v>
      </c>
      <c r="C105" s="62" t="s">
        <v>305</v>
      </c>
      <c r="D105" s="63" t="s">
        <v>466</v>
      </c>
      <c r="E105" s="63" t="s">
        <v>535</v>
      </c>
      <c r="F105" s="64">
        <v>7300</v>
      </c>
      <c r="G105" s="64"/>
      <c r="H105" s="99"/>
      <c r="I105" s="99">
        <f t="shared" si="5"/>
        <v>7300</v>
      </c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99"/>
      <c r="AA105" s="90">
        <f t="shared" si="6"/>
        <v>7300</v>
      </c>
      <c r="AB105" s="99"/>
      <c r="AC105" s="98">
        <f t="shared" si="7"/>
        <v>7300</v>
      </c>
    </row>
    <row r="106" spans="1:29" ht="17.25" hidden="1" customHeight="1">
      <c r="A106" s="21" t="s">
        <v>60</v>
      </c>
      <c r="B106" s="35">
        <v>439</v>
      </c>
      <c r="C106" s="60" t="s">
        <v>320</v>
      </c>
      <c r="D106" s="63"/>
      <c r="E106" s="63"/>
      <c r="F106" s="90">
        <f>SUM(F107)</f>
        <v>4000</v>
      </c>
      <c r="G106" s="90"/>
      <c r="H106" s="99"/>
      <c r="I106" s="99">
        <f t="shared" si="5"/>
        <v>4000</v>
      </c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99"/>
      <c r="AA106" s="90">
        <f t="shared" si="6"/>
        <v>4000</v>
      </c>
      <c r="AB106" s="99"/>
      <c r="AC106" s="98">
        <f t="shared" si="7"/>
        <v>4000</v>
      </c>
    </row>
    <row r="107" spans="1:29" ht="35.25" hidden="1" customHeight="1">
      <c r="A107" s="40" t="s">
        <v>656</v>
      </c>
      <c r="B107" s="35">
        <v>439</v>
      </c>
      <c r="C107" s="60" t="s">
        <v>320</v>
      </c>
      <c r="D107" s="61" t="s">
        <v>248</v>
      </c>
      <c r="E107" s="61"/>
      <c r="F107" s="90">
        <f>SUM(F109,F112,F115,F118)</f>
        <v>4000</v>
      </c>
      <c r="G107" s="90"/>
      <c r="H107" s="99"/>
      <c r="I107" s="99">
        <f t="shared" si="5"/>
        <v>4000</v>
      </c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99"/>
      <c r="AA107" s="90">
        <f t="shared" si="6"/>
        <v>4000</v>
      </c>
      <c r="AB107" s="99"/>
      <c r="AC107" s="98">
        <f t="shared" si="7"/>
        <v>4000</v>
      </c>
    </row>
    <row r="108" spans="1:29" ht="32.25" hidden="1" customHeight="1">
      <c r="A108" s="30" t="s">
        <v>378</v>
      </c>
      <c r="B108" s="127">
        <v>439</v>
      </c>
      <c r="C108" s="62" t="s">
        <v>320</v>
      </c>
      <c r="D108" s="63" t="s">
        <v>416</v>
      </c>
      <c r="E108" s="63"/>
      <c r="F108" s="90">
        <f>F109</f>
        <v>300</v>
      </c>
      <c r="G108" s="90"/>
      <c r="H108" s="99"/>
      <c r="I108" s="99">
        <f t="shared" si="5"/>
        <v>300</v>
      </c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99"/>
      <c r="AA108" s="90">
        <f t="shared" si="6"/>
        <v>300</v>
      </c>
      <c r="AB108" s="99"/>
      <c r="AC108" s="98">
        <f t="shared" si="7"/>
        <v>300</v>
      </c>
    </row>
    <row r="109" spans="1:29" ht="29.25" hidden="1" customHeight="1">
      <c r="A109" s="30" t="s">
        <v>263</v>
      </c>
      <c r="B109" s="127">
        <v>439</v>
      </c>
      <c r="C109" s="62" t="s">
        <v>320</v>
      </c>
      <c r="D109" s="63" t="s">
        <v>417</v>
      </c>
      <c r="E109" s="63"/>
      <c r="F109" s="64">
        <f>F110+F111</f>
        <v>300</v>
      </c>
      <c r="G109" s="64"/>
      <c r="H109" s="99"/>
      <c r="I109" s="99">
        <f t="shared" si="5"/>
        <v>300</v>
      </c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99"/>
      <c r="AA109" s="90">
        <f t="shared" si="6"/>
        <v>300</v>
      </c>
      <c r="AB109" s="99"/>
      <c r="AC109" s="98">
        <f t="shared" si="7"/>
        <v>300</v>
      </c>
    </row>
    <row r="110" spans="1:29" ht="30.75" hidden="1" customHeight="1">
      <c r="A110" s="23" t="s">
        <v>188</v>
      </c>
      <c r="B110" s="127">
        <v>439</v>
      </c>
      <c r="C110" s="62" t="s">
        <v>320</v>
      </c>
      <c r="D110" s="63" t="s">
        <v>417</v>
      </c>
      <c r="E110" s="63" t="s">
        <v>187</v>
      </c>
      <c r="F110" s="64">
        <v>200</v>
      </c>
      <c r="G110" s="64"/>
      <c r="H110" s="99"/>
      <c r="I110" s="99">
        <f t="shared" si="5"/>
        <v>200</v>
      </c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99"/>
      <c r="AA110" s="90">
        <f t="shared" si="6"/>
        <v>200</v>
      </c>
      <c r="AB110" s="99"/>
      <c r="AC110" s="98">
        <f t="shared" si="7"/>
        <v>200</v>
      </c>
    </row>
    <row r="111" spans="1:29" ht="24.75" hidden="1" customHeight="1">
      <c r="A111" s="45" t="s">
        <v>279</v>
      </c>
      <c r="B111" s="127"/>
      <c r="C111" s="62"/>
      <c r="D111" s="63"/>
      <c r="E111" s="63" t="s">
        <v>295</v>
      </c>
      <c r="F111" s="64">
        <v>100</v>
      </c>
      <c r="G111" s="64"/>
      <c r="H111" s="99"/>
      <c r="I111" s="99">
        <f t="shared" si="5"/>
        <v>100</v>
      </c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99"/>
      <c r="AA111" s="90">
        <f t="shared" si="6"/>
        <v>100</v>
      </c>
      <c r="AB111" s="99"/>
      <c r="AC111" s="98">
        <f t="shared" si="7"/>
        <v>100</v>
      </c>
    </row>
    <row r="112" spans="1:29" ht="31.5" hidden="1" customHeight="1">
      <c r="A112" s="46" t="s">
        <v>264</v>
      </c>
      <c r="B112" s="127">
        <v>439</v>
      </c>
      <c r="C112" s="62" t="s">
        <v>320</v>
      </c>
      <c r="D112" s="63" t="s">
        <v>418</v>
      </c>
      <c r="E112" s="61"/>
      <c r="F112" s="90">
        <f>SUM(F113)+F114</f>
        <v>3100</v>
      </c>
      <c r="G112" s="90"/>
      <c r="H112" s="99"/>
      <c r="I112" s="99">
        <f t="shared" si="5"/>
        <v>3100</v>
      </c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99"/>
      <c r="AA112" s="90">
        <f t="shared" si="6"/>
        <v>3100</v>
      </c>
      <c r="AB112" s="99"/>
      <c r="AC112" s="98">
        <f t="shared" si="7"/>
        <v>3100</v>
      </c>
    </row>
    <row r="113" spans="1:29" ht="21" hidden="1" customHeight="1">
      <c r="A113" s="45" t="s">
        <v>279</v>
      </c>
      <c r="B113" s="127">
        <v>439</v>
      </c>
      <c r="C113" s="62" t="s">
        <v>320</v>
      </c>
      <c r="D113" s="63" t="s">
        <v>418</v>
      </c>
      <c r="E113" s="63" t="s">
        <v>295</v>
      </c>
      <c r="F113" s="64">
        <v>2600</v>
      </c>
      <c r="G113" s="64"/>
      <c r="H113" s="99"/>
      <c r="I113" s="99">
        <f t="shared" si="5"/>
        <v>2600</v>
      </c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99"/>
      <c r="AA113" s="90">
        <f t="shared" si="6"/>
        <v>2600</v>
      </c>
      <c r="AB113" s="99"/>
      <c r="AC113" s="98">
        <f t="shared" si="7"/>
        <v>2600</v>
      </c>
    </row>
    <row r="114" spans="1:29" ht="30" hidden="1" customHeight="1">
      <c r="A114" s="23" t="s">
        <v>188</v>
      </c>
      <c r="B114" s="127"/>
      <c r="C114" s="62"/>
      <c r="D114" s="63"/>
      <c r="E114" s="63" t="s">
        <v>530</v>
      </c>
      <c r="F114" s="64">
        <v>500</v>
      </c>
      <c r="G114" s="64"/>
      <c r="H114" s="99"/>
      <c r="I114" s="99">
        <f t="shared" si="5"/>
        <v>500</v>
      </c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99"/>
      <c r="AA114" s="90">
        <f t="shared" si="6"/>
        <v>500</v>
      </c>
      <c r="AB114" s="99"/>
      <c r="AC114" s="98">
        <f t="shared" si="7"/>
        <v>500</v>
      </c>
    </row>
    <row r="115" spans="1:29" ht="27.75" hidden="1" customHeight="1">
      <c r="A115" s="30" t="s">
        <v>470</v>
      </c>
      <c r="B115" s="127">
        <v>439</v>
      </c>
      <c r="C115" s="63" t="s">
        <v>320</v>
      </c>
      <c r="D115" s="63" t="s">
        <v>472</v>
      </c>
      <c r="E115" s="63"/>
      <c r="F115" s="90">
        <v>100</v>
      </c>
      <c r="G115" s="90"/>
      <c r="H115" s="99"/>
      <c r="I115" s="99">
        <f t="shared" si="5"/>
        <v>100</v>
      </c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99"/>
      <c r="AA115" s="90">
        <f t="shared" si="6"/>
        <v>100</v>
      </c>
      <c r="AB115" s="99"/>
      <c r="AC115" s="98">
        <f t="shared" si="7"/>
        <v>100</v>
      </c>
    </row>
    <row r="116" spans="1:29" ht="21.75" hidden="1" customHeight="1">
      <c r="A116" s="46" t="s">
        <v>475</v>
      </c>
      <c r="B116" s="127">
        <v>439</v>
      </c>
      <c r="C116" s="63" t="s">
        <v>320</v>
      </c>
      <c r="D116" s="63" t="s">
        <v>473</v>
      </c>
      <c r="E116" s="63"/>
      <c r="F116" s="64">
        <v>100</v>
      </c>
      <c r="G116" s="64"/>
      <c r="H116" s="99"/>
      <c r="I116" s="99">
        <f t="shared" si="5"/>
        <v>100</v>
      </c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99"/>
      <c r="AA116" s="90">
        <f t="shared" si="6"/>
        <v>100</v>
      </c>
      <c r="AB116" s="99"/>
      <c r="AC116" s="98">
        <f t="shared" si="7"/>
        <v>100</v>
      </c>
    </row>
    <row r="117" spans="1:29" ht="29.25" hidden="1" customHeight="1">
      <c r="A117" s="23" t="s">
        <v>188</v>
      </c>
      <c r="B117" s="127">
        <v>439</v>
      </c>
      <c r="C117" s="63" t="s">
        <v>320</v>
      </c>
      <c r="D117" s="63" t="s">
        <v>473</v>
      </c>
      <c r="E117" s="63" t="s">
        <v>187</v>
      </c>
      <c r="F117" s="64">
        <v>100</v>
      </c>
      <c r="G117" s="64"/>
      <c r="H117" s="99"/>
      <c r="I117" s="99">
        <f t="shared" si="5"/>
        <v>100</v>
      </c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99"/>
      <c r="AA117" s="90">
        <f t="shared" si="6"/>
        <v>100</v>
      </c>
      <c r="AB117" s="99"/>
      <c r="AC117" s="98">
        <f t="shared" si="7"/>
        <v>100</v>
      </c>
    </row>
    <row r="118" spans="1:29" ht="27" hidden="1" customHeight="1">
      <c r="A118" s="46" t="s">
        <v>602</v>
      </c>
      <c r="B118" s="35">
        <v>439</v>
      </c>
      <c r="C118" s="61" t="s">
        <v>320</v>
      </c>
      <c r="D118" s="61" t="s">
        <v>601</v>
      </c>
      <c r="E118" s="61"/>
      <c r="F118" s="90">
        <f>F119</f>
        <v>500</v>
      </c>
      <c r="G118" s="90"/>
      <c r="H118" s="99"/>
      <c r="I118" s="99">
        <f t="shared" si="5"/>
        <v>500</v>
      </c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99"/>
      <c r="AA118" s="90">
        <f t="shared" si="6"/>
        <v>500</v>
      </c>
      <c r="AB118" s="99"/>
      <c r="AC118" s="98">
        <f t="shared" si="7"/>
        <v>500</v>
      </c>
    </row>
    <row r="119" spans="1:29" ht="24.75" hidden="1" customHeight="1">
      <c r="A119" s="23" t="s">
        <v>188</v>
      </c>
      <c r="B119" s="127">
        <v>439</v>
      </c>
      <c r="C119" s="63" t="s">
        <v>320</v>
      </c>
      <c r="D119" s="63" t="s">
        <v>601</v>
      </c>
      <c r="E119" s="63" t="s">
        <v>187</v>
      </c>
      <c r="F119" s="64">
        <v>500</v>
      </c>
      <c r="G119" s="64"/>
      <c r="H119" s="99"/>
      <c r="I119" s="99">
        <f t="shared" si="5"/>
        <v>500</v>
      </c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99"/>
      <c r="AA119" s="90">
        <f t="shared" si="6"/>
        <v>500</v>
      </c>
      <c r="AB119" s="99"/>
      <c r="AC119" s="98">
        <f t="shared" si="7"/>
        <v>500</v>
      </c>
    </row>
    <row r="120" spans="1:29" ht="33" hidden="1" customHeight="1">
      <c r="A120" s="221" t="s">
        <v>113</v>
      </c>
      <c r="B120" s="215">
        <v>460</v>
      </c>
      <c r="C120" s="216"/>
      <c r="D120" s="222"/>
      <c r="E120" s="222"/>
      <c r="F120" s="220">
        <f>SUM(F121,F131,F139,F145,F151)</f>
        <v>48836.9</v>
      </c>
      <c r="G120" s="220">
        <f>SUM(G121,G131,G139,G145,G151)</f>
        <v>0</v>
      </c>
      <c r="H120" s="220">
        <f>SUM(H121,H131,H139,H145,H151)</f>
        <v>5000</v>
      </c>
      <c r="I120" s="195">
        <f>F120+H120+G120</f>
        <v>53836.9</v>
      </c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195">
        <f>Z151+Z121</f>
        <v>982</v>
      </c>
      <c r="AA120" s="220">
        <f t="shared" si="6"/>
        <v>54818.9</v>
      </c>
      <c r="AB120" s="195"/>
      <c r="AC120" s="195">
        <f t="shared" si="7"/>
        <v>54818.9</v>
      </c>
    </row>
    <row r="121" spans="1:29" ht="29.25" hidden="1" customHeight="1">
      <c r="A121" s="223" t="s">
        <v>135</v>
      </c>
      <c r="B121" s="224">
        <v>460</v>
      </c>
      <c r="C121" s="225" t="s">
        <v>136</v>
      </c>
      <c r="D121" s="222"/>
      <c r="E121" s="222"/>
      <c r="F121" s="220">
        <f>SUM(F122)</f>
        <v>8032</v>
      </c>
      <c r="G121" s="220"/>
      <c r="H121" s="194"/>
      <c r="I121" s="195">
        <f t="shared" si="5"/>
        <v>8032</v>
      </c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195">
        <f>Z122</f>
        <v>222</v>
      </c>
      <c r="AA121" s="220">
        <f t="shared" si="6"/>
        <v>8254</v>
      </c>
      <c r="AB121" s="195"/>
      <c r="AC121" s="195">
        <f t="shared" si="7"/>
        <v>8254</v>
      </c>
    </row>
    <row r="122" spans="1:29" ht="45.75" hidden="1" customHeight="1">
      <c r="A122" s="226" t="s">
        <v>316</v>
      </c>
      <c r="B122" s="224">
        <v>460</v>
      </c>
      <c r="C122" s="225" t="s">
        <v>301</v>
      </c>
      <c r="D122" s="227"/>
      <c r="E122" s="227"/>
      <c r="F122" s="220">
        <f>F123</f>
        <v>8032</v>
      </c>
      <c r="G122" s="220"/>
      <c r="H122" s="194"/>
      <c r="I122" s="195">
        <f t="shared" si="5"/>
        <v>8032</v>
      </c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195">
        <f>Z123</f>
        <v>222</v>
      </c>
      <c r="AA122" s="220">
        <f t="shared" si="6"/>
        <v>8254</v>
      </c>
      <c r="AB122" s="195"/>
      <c r="AC122" s="195">
        <f t="shared" si="7"/>
        <v>8254</v>
      </c>
    </row>
    <row r="123" spans="1:29" ht="33" hidden="1" customHeight="1">
      <c r="A123" s="223" t="s">
        <v>266</v>
      </c>
      <c r="B123" s="224">
        <v>460</v>
      </c>
      <c r="C123" s="225" t="s">
        <v>301</v>
      </c>
      <c r="D123" s="227" t="s">
        <v>224</v>
      </c>
      <c r="E123" s="227"/>
      <c r="F123" s="220">
        <f>SUM(F124)</f>
        <v>8032</v>
      </c>
      <c r="G123" s="220"/>
      <c r="H123" s="194"/>
      <c r="I123" s="194">
        <f t="shared" si="5"/>
        <v>8032</v>
      </c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195">
        <f>Z124</f>
        <v>222</v>
      </c>
      <c r="AA123" s="220">
        <f t="shared" si="6"/>
        <v>8254</v>
      </c>
      <c r="AB123" s="195"/>
      <c r="AC123" s="195">
        <f t="shared" si="7"/>
        <v>8254</v>
      </c>
    </row>
    <row r="124" spans="1:29" ht="38.25" hidden="1" customHeight="1">
      <c r="A124" s="228" t="s">
        <v>194</v>
      </c>
      <c r="B124" s="229">
        <v>460</v>
      </c>
      <c r="C124" s="216" t="s">
        <v>301</v>
      </c>
      <c r="D124" s="222" t="s">
        <v>249</v>
      </c>
      <c r="E124" s="222"/>
      <c r="F124" s="230">
        <f>SUM(F125,F127)</f>
        <v>8032</v>
      </c>
      <c r="G124" s="230"/>
      <c r="H124" s="194"/>
      <c r="I124" s="194">
        <f t="shared" si="5"/>
        <v>8032</v>
      </c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195">
        <f>Z128</f>
        <v>222</v>
      </c>
      <c r="AA124" s="220">
        <f t="shared" si="6"/>
        <v>8254</v>
      </c>
      <c r="AB124" s="195"/>
      <c r="AC124" s="195">
        <f t="shared" si="7"/>
        <v>8254</v>
      </c>
    </row>
    <row r="125" spans="1:29" ht="30" hidden="1" customHeight="1">
      <c r="A125" s="231" t="s">
        <v>190</v>
      </c>
      <c r="B125" s="229">
        <v>460</v>
      </c>
      <c r="C125" s="216" t="s">
        <v>301</v>
      </c>
      <c r="D125" s="222" t="s">
        <v>250</v>
      </c>
      <c r="E125" s="222"/>
      <c r="F125" s="230">
        <f>SUM(F126)</f>
        <v>7302</v>
      </c>
      <c r="G125" s="230"/>
      <c r="H125" s="194"/>
      <c r="I125" s="194">
        <f t="shared" si="5"/>
        <v>7302</v>
      </c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195"/>
      <c r="AA125" s="220">
        <f t="shared" si="6"/>
        <v>7302</v>
      </c>
      <c r="AB125" s="195"/>
      <c r="AC125" s="195">
        <f t="shared" si="7"/>
        <v>7302</v>
      </c>
    </row>
    <row r="126" spans="1:29" ht="30" hidden="1" customHeight="1">
      <c r="A126" s="231" t="s">
        <v>192</v>
      </c>
      <c r="B126" s="229">
        <v>460</v>
      </c>
      <c r="C126" s="216" t="s">
        <v>301</v>
      </c>
      <c r="D126" s="222" t="s">
        <v>250</v>
      </c>
      <c r="E126" s="222" t="s">
        <v>191</v>
      </c>
      <c r="F126" s="230">
        <v>7302</v>
      </c>
      <c r="G126" s="230"/>
      <c r="H126" s="194"/>
      <c r="I126" s="194">
        <f t="shared" si="5"/>
        <v>7302</v>
      </c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195"/>
      <c r="AA126" s="220">
        <f t="shared" si="6"/>
        <v>7302</v>
      </c>
      <c r="AB126" s="195"/>
      <c r="AC126" s="195">
        <f t="shared" si="7"/>
        <v>7302</v>
      </c>
    </row>
    <row r="127" spans="1:29" ht="37.5" hidden="1" customHeight="1">
      <c r="A127" s="231" t="s">
        <v>172</v>
      </c>
      <c r="B127" s="229">
        <v>460</v>
      </c>
      <c r="C127" s="216" t="s">
        <v>301</v>
      </c>
      <c r="D127" s="222" t="s">
        <v>251</v>
      </c>
      <c r="E127" s="222"/>
      <c r="F127" s="230">
        <f>F129+F130</f>
        <v>730</v>
      </c>
      <c r="G127" s="230"/>
      <c r="H127" s="194"/>
      <c r="I127" s="194">
        <f t="shared" si="5"/>
        <v>730</v>
      </c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195"/>
      <c r="AA127" s="220">
        <f t="shared" si="6"/>
        <v>730</v>
      </c>
      <c r="AB127" s="195"/>
      <c r="AC127" s="195">
        <f t="shared" si="7"/>
        <v>730</v>
      </c>
    </row>
    <row r="128" spans="1:29" ht="37.5" hidden="1" customHeight="1">
      <c r="A128" s="231" t="s">
        <v>827</v>
      </c>
      <c r="B128" s="229">
        <v>460</v>
      </c>
      <c r="C128" s="216" t="s">
        <v>301</v>
      </c>
      <c r="D128" s="222" t="s">
        <v>831</v>
      </c>
      <c r="E128" s="222" t="s">
        <v>191</v>
      </c>
      <c r="F128" s="230"/>
      <c r="G128" s="230"/>
      <c r="H128" s="194"/>
      <c r="I128" s="194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194">
        <v>222</v>
      </c>
      <c r="AA128" s="220">
        <f t="shared" si="6"/>
        <v>222</v>
      </c>
      <c r="AB128" s="194"/>
      <c r="AC128" s="195">
        <f t="shared" si="7"/>
        <v>222</v>
      </c>
    </row>
    <row r="129" spans="1:29" ht="37.5" hidden="1" customHeight="1">
      <c r="A129" s="231" t="s">
        <v>188</v>
      </c>
      <c r="B129" s="229">
        <v>460</v>
      </c>
      <c r="C129" s="216" t="s">
        <v>301</v>
      </c>
      <c r="D129" s="222" t="s">
        <v>251</v>
      </c>
      <c r="E129" s="222" t="s">
        <v>187</v>
      </c>
      <c r="F129" s="230">
        <v>720</v>
      </c>
      <c r="G129" s="230"/>
      <c r="H129" s="194"/>
      <c r="I129" s="194">
        <f t="shared" si="5"/>
        <v>720</v>
      </c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195"/>
      <c r="AA129" s="220">
        <f t="shared" si="6"/>
        <v>720</v>
      </c>
      <c r="AB129" s="195"/>
      <c r="AC129" s="195">
        <f t="shared" si="7"/>
        <v>720</v>
      </c>
    </row>
    <row r="130" spans="1:29" ht="24.95" hidden="1" customHeight="1">
      <c r="A130" s="231" t="s">
        <v>30</v>
      </c>
      <c r="B130" s="232">
        <v>460</v>
      </c>
      <c r="C130" s="216" t="s">
        <v>301</v>
      </c>
      <c r="D130" s="222" t="s">
        <v>251</v>
      </c>
      <c r="E130" s="222" t="s">
        <v>203</v>
      </c>
      <c r="F130" s="230">
        <v>10</v>
      </c>
      <c r="G130" s="230"/>
      <c r="H130" s="194"/>
      <c r="I130" s="194">
        <f t="shared" si="5"/>
        <v>10</v>
      </c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195"/>
      <c r="AA130" s="220">
        <f t="shared" si="6"/>
        <v>10</v>
      </c>
      <c r="AB130" s="195"/>
      <c r="AC130" s="195">
        <f t="shared" si="7"/>
        <v>10</v>
      </c>
    </row>
    <row r="131" spans="1:29" ht="24.95" hidden="1" customHeight="1">
      <c r="A131" s="233" t="s">
        <v>306</v>
      </c>
      <c r="B131" s="224">
        <v>460</v>
      </c>
      <c r="C131" s="225" t="s">
        <v>307</v>
      </c>
      <c r="D131" s="227"/>
      <c r="E131" s="227"/>
      <c r="F131" s="234">
        <f>F132</f>
        <v>2820.9</v>
      </c>
      <c r="G131" s="234"/>
      <c r="H131" s="194"/>
      <c r="I131" s="194">
        <f t="shared" si="5"/>
        <v>2820.9</v>
      </c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195"/>
      <c r="AA131" s="220">
        <f t="shared" si="6"/>
        <v>2820.9</v>
      </c>
      <c r="AB131" s="195"/>
      <c r="AC131" s="195">
        <f t="shared" si="7"/>
        <v>2820.9</v>
      </c>
    </row>
    <row r="132" spans="1:29" ht="40.5" hidden="1" customHeight="1">
      <c r="A132" s="235" t="s">
        <v>16</v>
      </c>
      <c r="B132" s="229">
        <v>460</v>
      </c>
      <c r="C132" s="216" t="s">
        <v>308</v>
      </c>
      <c r="D132" s="222" t="s">
        <v>234</v>
      </c>
      <c r="E132" s="222"/>
      <c r="F132" s="230">
        <f>F133+F136</f>
        <v>2820.9</v>
      </c>
      <c r="G132" s="230"/>
      <c r="H132" s="194"/>
      <c r="I132" s="194">
        <f t="shared" si="5"/>
        <v>2820.9</v>
      </c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195"/>
      <c r="AA132" s="220">
        <f t="shared" si="6"/>
        <v>2820.9</v>
      </c>
      <c r="AB132" s="195"/>
      <c r="AC132" s="195">
        <f t="shared" si="7"/>
        <v>2820.9</v>
      </c>
    </row>
    <row r="133" spans="1:29" ht="43.5" hidden="1" customHeight="1">
      <c r="A133" s="235" t="s">
        <v>69</v>
      </c>
      <c r="B133" s="229">
        <v>460</v>
      </c>
      <c r="C133" s="216" t="s">
        <v>308</v>
      </c>
      <c r="D133" s="222" t="s">
        <v>252</v>
      </c>
      <c r="E133" s="222"/>
      <c r="F133" s="230">
        <f>F134</f>
        <v>1540</v>
      </c>
      <c r="G133" s="230"/>
      <c r="H133" s="194"/>
      <c r="I133" s="194">
        <f t="shared" si="5"/>
        <v>1540</v>
      </c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195"/>
      <c r="AA133" s="220">
        <f t="shared" si="6"/>
        <v>1540</v>
      </c>
      <c r="AB133" s="195"/>
      <c r="AC133" s="195">
        <f t="shared" si="7"/>
        <v>1540</v>
      </c>
    </row>
    <row r="134" spans="1:29" ht="30" hidden="1" customHeight="1">
      <c r="A134" s="235" t="s">
        <v>201</v>
      </c>
      <c r="B134" s="229">
        <v>460</v>
      </c>
      <c r="C134" s="216" t="s">
        <v>308</v>
      </c>
      <c r="D134" s="222" t="s">
        <v>336</v>
      </c>
      <c r="E134" s="222"/>
      <c r="F134" s="230">
        <f>F135</f>
        <v>1540</v>
      </c>
      <c r="G134" s="230"/>
      <c r="H134" s="194"/>
      <c r="I134" s="194">
        <f t="shared" si="5"/>
        <v>1540</v>
      </c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195"/>
      <c r="AA134" s="220">
        <f t="shared" si="6"/>
        <v>1540</v>
      </c>
      <c r="AB134" s="195"/>
      <c r="AC134" s="195">
        <f t="shared" si="7"/>
        <v>1540</v>
      </c>
    </row>
    <row r="135" spans="1:29" ht="24.95" hidden="1" customHeight="1">
      <c r="A135" s="235" t="s">
        <v>83</v>
      </c>
      <c r="B135" s="229">
        <v>460</v>
      </c>
      <c r="C135" s="216" t="s">
        <v>308</v>
      </c>
      <c r="D135" s="222" t="s">
        <v>336</v>
      </c>
      <c r="E135" s="222" t="s">
        <v>84</v>
      </c>
      <c r="F135" s="230">
        <v>1540</v>
      </c>
      <c r="G135" s="230"/>
      <c r="H135" s="194"/>
      <c r="I135" s="194">
        <f t="shared" si="5"/>
        <v>1540</v>
      </c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195"/>
      <c r="AA135" s="220">
        <f t="shared" si="6"/>
        <v>1540</v>
      </c>
      <c r="AB135" s="195"/>
      <c r="AC135" s="195">
        <f t="shared" si="7"/>
        <v>1540</v>
      </c>
    </row>
    <row r="136" spans="1:29" ht="22.5" hidden="1" customHeight="1">
      <c r="A136" s="235" t="s">
        <v>70</v>
      </c>
      <c r="B136" s="229">
        <v>460</v>
      </c>
      <c r="C136" s="216" t="s">
        <v>308</v>
      </c>
      <c r="D136" s="222" t="s">
        <v>337</v>
      </c>
      <c r="E136" s="222"/>
      <c r="F136" s="230">
        <f>F137</f>
        <v>1280.9000000000001</v>
      </c>
      <c r="G136" s="230"/>
      <c r="H136" s="194"/>
      <c r="I136" s="194">
        <f t="shared" si="5"/>
        <v>1280.9000000000001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195"/>
      <c r="AA136" s="220">
        <f t="shared" si="6"/>
        <v>1280.9000000000001</v>
      </c>
      <c r="AB136" s="195"/>
      <c r="AC136" s="195">
        <f t="shared" si="7"/>
        <v>1280.9000000000001</v>
      </c>
    </row>
    <row r="137" spans="1:29" ht="47.25" hidden="1" customHeight="1">
      <c r="A137" s="235" t="s">
        <v>201</v>
      </c>
      <c r="B137" s="229">
        <v>460</v>
      </c>
      <c r="C137" s="216" t="s">
        <v>308</v>
      </c>
      <c r="D137" s="222" t="s">
        <v>338</v>
      </c>
      <c r="E137" s="222"/>
      <c r="F137" s="230">
        <f>F138</f>
        <v>1280.9000000000001</v>
      </c>
      <c r="G137" s="230"/>
      <c r="H137" s="194"/>
      <c r="I137" s="194">
        <f t="shared" si="5"/>
        <v>1280.9000000000001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195"/>
      <c r="AA137" s="220">
        <f t="shared" si="6"/>
        <v>1280.9000000000001</v>
      </c>
      <c r="AB137" s="195"/>
      <c r="AC137" s="195">
        <f t="shared" si="7"/>
        <v>1280.9000000000001</v>
      </c>
    </row>
    <row r="138" spans="1:29" ht="24.95" hidden="1" customHeight="1">
      <c r="A138" s="235" t="s">
        <v>83</v>
      </c>
      <c r="B138" s="229">
        <v>460</v>
      </c>
      <c r="C138" s="216" t="s">
        <v>308</v>
      </c>
      <c r="D138" s="222" t="s">
        <v>338</v>
      </c>
      <c r="E138" s="222" t="s">
        <v>84</v>
      </c>
      <c r="F138" s="230">
        <v>1280.9000000000001</v>
      </c>
      <c r="G138" s="230"/>
      <c r="H138" s="194"/>
      <c r="I138" s="194">
        <f t="shared" si="5"/>
        <v>1280.9000000000001</v>
      </c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195"/>
      <c r="AA138" s="220">
        <f t="shared" si="6"/>
        <v>1280.9000000000001</v>
      </c>
      <c r="AB138" s="195"/>
      <c r="AC138" s="195">
        <f t="shared" si="7"/>
        <v>1280.9000000000001</v>
      </c>
    </row>
    <row r="139" spans="1:29" ht="24.95" hidden="1" customHeight="1">
      <c r="A139" s="223" t="s">
        <v>164</v>
      </c>
      <c r="B139" s="224">
        <v>460</v>
      </c>
      <c r="C139" s="225" t="s">
        <v>165</v>
      </c>
      <c r="D139" s="227"/>
      <c r="E139" s="227"/>
      <c r="F139" s="220">
        <f>SUM(F140)</f>
        <v>4000</v>
      </c>
      <c r="G139" s="220"/>
      <c r="H139" s="194"/>
      <c r="I139" s="195">
        <f t="shared" si="5"/>
        <v>4000</v>
      </c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195"/>
      <c r="AA139" s="220">
        <f t="shared" si="6"/>
        <v>4000</v>
      </c>
      <c r="AB139" s="195"/>
      <c r="AC139" s="195">
        <f t="shared" si="7"/>
        <v>4000</v>
      </c>
    </row>
    <row r="140" spans="1:29" ht="21.75" hidden="1" customHeight="1">
      <c r="A140" s="223" t="s">
        <v>289</v>
      </c>
      <c r="B140" s="224">
        <v>460</v>
      </c>
      <c r="C140" s="225" t="s">
        <v>323</v>
      </c>
      <c r="D140" s="227"/>
      <c r="E140" s="227"/>
      <c r="F140" s="220">
        <f>SUM(F142)</f>
        <v>4000</v>
      </c>
      <c r="G140" s="220"/>
      <c r="H140" s="194"/>
      <c r="I140" s="195">
        <f t="shared" si="5"/>
        <v>4000</v>
      </c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195"/>
      <c r="AA140" s="220">
        <f t="shared" si="6"/>
        <v>4000</v>
      </c>
      <c r="AB140" s="195"/>
      <c r="AC140" s="195">
        <f t="shared" si="7"/>
        <v>4000</v>
      </c>
    </row>
    <row r="141" spans="1:29" ht="29.25" hidden="1" customHeight="1">
      <c r="A141" s="231" t="s">
        <v>16</v>
      </c>
      <c r="B141" s="229">
        <v>460</v>
      </c>
      <c r="C141" s="216" t="s">
        <v>323</v>
      </c>
      <c r="D141" s="222" t="s">
        <v>234</v>
      </c>
      <c r="E141" s="222"/>
      <c r="F141" s="230">
        <f>F142</f>
        <v>4000</v>
      </c>
      <c r="G141" s="230"/>
      <c r="H141" s="194"/>
      <c r="I141" s="194">
        <f t="shared" si="5"/>
        <v>4000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195"/>
      <c r="AA141" s="220">
        <f t="shared" ref="AA141:AA204" si="11">I141+Z141</f>
        <v>4000</v>
      </c>
      <c r="AB141" s="195"/>
      <c r="AC141" s="195">
        <f t="shared" ref="AC141:AC204" si="12">AA141+AB141</f>
        <v>4000</v>
      </c>
    </row>
    <row r="142" spans="1:29" ht="35.25" hidden="1" customHeight="1">
      <c r="A142" s="231" t="s">
        <v>176</v>
      </c>
      <c r="B142" s="229">
        <v>460</v>
      </c>
      <c r="C142" s="216" t="s">
        <v>323</v>
      </c>
      <c r="D142" s="222" t="s">
        <v>358</v>
      </c>
      <c r="E142" s="222"/>
      <c r="F142" s="230">
        <f>SUM(F143)</f>
        <v>4000</v>
      </c>
      <c r="G142" s="230"/>
      <c r="H142" s="194"/>
      <c r="I142" s="194">
        <f t="shared" ref="I142:I195" si="13">F142+H142</f>
        <v>4000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195"/>
      <c r="AA142" s="220">
        <f t="shared" si="11"/>
        <v>4000</v>
      </c>
      <c r="AB142" s="195"/>
      <c r="AC142" s="195">
        <f t="shared" si="12"/>
        <v>4000</v>
      </c>
    </row>
    <row r="143" spans="1:29" ht="33.75" hidden="1" customHeight="1">
      <c r="A143" s="236" t="s">
        <v>200</v>
      </c>
      <c r="B143" s="229">
        <v>460</v>
      </c>
      <c r="C143" s="216" t="s">
        <v>323</v>
      </c>
      <c r="D143" s="222" t="s">
        <v>359</v>
      </c>
      <c r="E143" s="222"/>
      <c r="F143" s="230">
        <f>SUM(F144)</f>
        <v>4000</v>
      </c>
      <c r="G143" s="230"/>
      <c r="H143" s="194"/>
      <c r="I143" s="194">
        <f t="shared" si="13"/>
        <v>4000</v>
      </c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195"/>
      <c r="AA143" s="220">
        <f t="shared" si="11"/>
        <v>4000</v>
      </c>
      <c r="AB143" s="195"/>
      <c r="AC143" s="195">
        <f t="shared" si="12"/>
        <v>4000</v>
      </c>
    </row>
    <row r="144" spans="1:29" ht="24.95" hidden="1" customHeight="1">
      <c r="A144" s="231" t="s">
        <v>81</v>
      </c>
      <c r="B144" s="229">
        <v>460</v>
      </c>
      <c r="C144" s="216" t="s">
        <v>323</v>
      </c>
      <c r="D144" s="222" t="s">
        <v>359</v>
      </c>
      <c r="E144" s="222" t="s">
        <v>477</v>
      </c>
      <c r="F144" s="230">
        <v>4000</v>
      </c>
      <c r="G144" s="230"/>
      <c r="H144" s="194"/>
      <c r="I144" s="194">
        <f t="shared" si="13"/>
        <v>4000</v>
      </c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195"/>
      <c r="AA144" s="220">
        <f t="shared" si="11"/>
        <v>4000</v>
      </c>
      <c r="AB144" s="195"/>
      <c r="AC144" s="195">
        <f t="shared" si="12"/>
        <v>4000</v>
      </c>
    </row>
    <row r="145" spans="1:29" ht="35.25" hidden="1" customHeight="1">
      <c r="A145" s="223" t="s">
        <v>166</v>
      </c>
      <c r="B145" s="224">
        <v>460</v>
      </c>
      <c r="C145" s="225" t="s">
        <v>321</v>
      </c>
      <c r="D145" s="227"/>
      <c r="E145" s="227"/>
      <c r="F145" s="220">
        <f>SUM(F146)</f>
        <v>0</v>
      </c>
      <c r="G145" s="220"/>
      <c r="H145" s="194"/>
      <c r="I145" s="194">
        <f t="shared" si="13"/>
        <v>0</v>
      </c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195"/>
      <c r="AA145" s="220">
        <f t="shared" si="11"/>
        <v>0</v>
      </c>
      <c r="AB145" s="195"/>
      <c r="AC145" s="195">
        <f t="shared" si="12"/>
        <v>0</v>
      </c>
    </row>
    <row r="146" spans="1:29" ht="32.25" hidden="1" customHeight="1">
      <c r="A146" s="237" t="s">
        <v>103</v>
      </c>
      <c r="B146" s="224">
        <v>460</v>
      </c>
      <c r="C146" s="225" t="s">
        <v>322</v>
      </c>
      <c r="D146" s="227"/>
      <c r="E146" s="227"/>
      <c r="F146" s="220">
        <f>SUM(F149)</f>
        <v>0</v>
      </c>
      <c r="G146" s="220"/>
      <c r="H146" s="194"/>
      <c r="I146" s="194">
        <f t="shared" si="13"/>
        <v>0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195"/>
      <c r="AA146" s="220">
        <f t="shared" si="11"/>
        <v>0</v>
      </c>
      <c r="AB146" s="195"/>
      <c r="AC146" s="195">
        <f t="shared" si="12"/>
        <v>0</v>
      </c>
    </row>
    <row r="147" spans="1:29" ht="25.5" hidden="1" customHeight="1">
      <c r="A147" s="223" t="s">
        <v>16</v>
      </c>
      <c r="B147" s="224">
        <v>460</v>
      </c>
      <c r="C147" s="225" t="s">
        <v>322</v>
      </c>
      <c r="D147" s="227" t="s">
        <v>234</v>
      </c>
      <c r="E147" s="227"/>
      <c r="F147" s="220">
        <f t="shared" ref="F147:F149" si="14">SUM(F148)</f>
        <v>0</v>
      </c>
      <c r="G147" s="220"/>
      <c r="H147" s="194"/>
      <c r="I147" s="194">
        <f t="shared" si="13"/>
        <v>0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195"/>
      <c r="AA147" s="220">
        <f t="shared" si="11"/>
        <v>0</v>
      </c>
      <c r="AB147" s="195"/>
      <c r="AC147" s="195">
        <f t="shared" si="12"/>
        <v>0</v>
      </c>
    </row>
    <row r="148" spans="1:29" ht="26.25" hidden="1" customHeight="1">
      <c r="A148" s="237" t="s">
        <v>281</v>
      </c>
      <c r="B148" s="224">
        <v>460</v>
      </c>
      <c r="C148" s="225" t="s">
        <v>322</v>
      </c>
      <c r="D148" s="227" t="s">
        <v>360</v>
      </c>
      <c r="E148" s="227"/>
      <c r="F148" s="220">
        <f t="shared" si="14"/>
        <v>0</v>
      </c>
      <c r="G148" s="220"/>
      <c r="H148" s="194"/>
      <c r="I148" s="194">
        <f t="shared" si="13"/>
        <v>0</v>
      </c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195"/>
      <c r="AA148" s="220">
        <f t="shared" si="11"/>
        <v>0</v>
      </c>
      <c r="AB148" s="195"/>
      <c r="AC148" s="195">
        <f t="shared" si="12"/>
        <v>0</v>
      </c>
    </row>
    <row r="149" spans="1:29" ht="24" hidden="1" customHeight="1">
      <c r="A149" s="238" t="s">
        <v>151</v>
      </c>
      <c r="B149" s="229">
        <v>460</v>
      </c>
      <c r="C149" s="216" t="s">
        <v>322</v>
      </c>
      <c r="D149" s="222" t="s">
        <v>361</v>
      </c>
      <c r="E149" s="222"/>
      <c r="F149" s="230">
        <f t="shared" si="14"/>
        <v>0</v>
      </c>
      <c r="G149" s="230"/>
      <c r="H149" s="194"/>
      <c r="I149" s="194">
        <f t="shared" si="13"/>
        <v>0</v>
      </c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195"/>
      <c r="AA149" s="220">
        <f t="shared" si="11"/>
        <v>0</v>
      </c>
      <c r="AB149" s="195"/>
      <c r="AC149" s="195">
        <f t="shared" si="12"/>
        <v>0</v>
      </c>
    </row>
    <row r="150" spans="1:29" ht="21.75" hidden="1" customHeight="1">
      <c r="A150" s="231" t="s">
        <v>281</v>
      </c>
      <c r="B150" s="229">
        <v>460</v>
      </c>
      <c r="C150" s="216" t="s">
        <v>322</v>
      </c>
      <c r="D150" s="222" t="s">
        <v>361</v>
      </c>
      <c r="E150" s="222" t="s">
        <v>79</v>
      </c>
      <c r="F150" s="230">
        <v>0</v>
      </c>
      <c r="G150" s="230"/>
      <c r="H150" s="194"/>
      <c r="I150" s="194">
        <f t="shared" si="13"/>
        <v>0</v>
      </c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195"/>
      <c r="AA150" s="220">
        <f t="shared" si="11"/>
        <v>0</v>
      </c>
      <c r="AB150" s="195"/>
      <c r="AC150" s="195">
        <f t="shared" si="12"/>
        <v>0</v>
      </c>
    </row>
    <row r="151" spans="1:29" ht="59.25" hidden="1" customHeight="1">
      <c r="A151" s="233" t="s">
        <v>168</v>
      </c>
      <c r="B151" s="224">
        <v>460</v>
      </c>
      <c r="C151" s="225" t="s">
        <v>167</v>
      </c>
      <c r="D151" s="227"/>
      <c r="E151" s="227"/>
      <c r="F151" s="220">
        <f>SUM(F153)+F164</f>
        <v>33984</v>
      </c>
      <c r="G151" s="220">
        <f t="shared" ref="G151:H151" si="15">SUM(G153)+G164</f>
        <v>0</v>
      </c>
      <c r="H151" s="220">
        <f t="shared" si="15"/>
        <v>5000</v>
      </c>
      <c r="I151" s="195">
        <f>F151+H151+G151</f>
        <v>38984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195">
        <f>Z164</f>
        <v>760</v>
      </c>
      <c r="AA151" s="220">
        <f t="shared" si="11"/>
        <v>39744</v>
      </c>
      <c r="AB151" s="195"/>
      <c r="AC151" s="195">
        <f t="shared" si="12"/>
        <v>39744</v>
      </c>
    </row>
    <row r="152" spans="1:29" ht="43.5" hidden="1" customHeight="1">
      <c r="A152" s="239" t="s">
        <v>277</v>
      </c>
      <c r="B152" s="224">
        <v>460</v>
      </c>
      <c r="C152" s="225" t="s">
        <v>104</v>
      </c>
      <c r="D152" s="227"/>
      <c r="E152" s="227"/>
      <c r="F152" s="220">
        <f>F153</f>
        <v>33984</v>
      </c>
      <c r="G152" s="220">
        <f t="shared" ref="G152:H152" si="16">G153</f>
        <v>0</v>
      </c>
      <c r="H152" s="220">
        <f t="shared" si="16"/>
        <v>0</v>
      </c>
      <c r="I152" s="195">
        <f t="shared" si="13"/>
        <v>33984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195"/>
      <c r="AA152" s="220">
        <f t="shared" si="11"/>
        <v>33984</v>
      </c>
      <c r="AB152" s="195"/>
      <c r="AC152" s="195">
        <f t="shared" si="12"/>
        <v>33984</v>
      </c>
    </row>
    <row r="153" spans="1:29" ht="26.25" hidden="1" customHeight="1">
      <c r="A153" s="223" t="s">
        <v>16</v>
      </c>
      <c r="B153" s="224">
        <v>460</v>
      </c>
      <c r="C153" s="225" t="s">
        <v>104</v>
      </c>
      <c r="D153" s="227" t="s">
        <v>234</v>
      </c>
      <c r="E153" s="227"/>
      <c r="F153" s="220">
        <f>SUM(F154,F159)</f>
        <v>33984</v>
      </c>
      <c r="G153" s="220"/>
      <c r="H153" s="194"/>
      <c r="I153" s="195">
        <f t="shared" si="13"/>
        <v>33984</v>
      </c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195"/>
      <c r="AA153" s="220">
        <f t="shared" si="11"/>
        <v>33984</v>
      </c>
      <c r="AB153" s="195"/>
      <c r="AC153" s="195">
        <f t="shared" si="12"/>
        <v>33984</v>
      </c>
    </row>
    <row r="154" spans="1:29" ht="28.5" hidden="1" customHeight="1">
      <c r="A154" s="233" t="s">
        <v>69</v>
      </c>
      <c r="B154" s="224">
        <v>460</v>
      </c>
      <c r="C154" s="225" t="s">
        <v>104</v>
      </c>
      <c r="D154" s="227" t="s">
        <v>252</v>
      </c>
      <c r="E154" s="227"/>
      <c r="F154" s="220">
        <f>SUM(F155,F157)</f>
        <v>23365.8</v>
      </c>
      <c r="G154" s="220"/>
      <c r="H154" s="194"/>
      <c r="I154" s="195">
        <f t="shared" si="13"/>
        <v>23365.8</v>
      </c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195"/>
      <c r="AA154" s="220">
        <f t="shared" si="11"/>
        <v>23365.8</v>
      </c>
      <c r="AB154" s="195"/>
      <c r="AC154" s="195">
        <f t="shared" si="12"/>
        <v>23365.8</v>
      </c>
    </row>
    <row r="155" spans="1:29" ht="41.25" hidden="1" customHeight="1">
      <c r="A155" s="240" t="s">
        <v>72</v>
      </c>
      <c r="B155" s="229">
        <v>460</v>
      </c>
      <c r="C155" s="216" t="s">
        <v>104</v>
      </c>
      <c r="D155" s="222" t="s">
        <v>444</v>
      </c>
      <c r="E155" s="222"/>
      <c r="F155" s="241">
        <f>F156</f>
        <v>1498.8</v>
      </c>
      <c r="G155" s="241"/>
      <c r="H155" s="194"/>
      <c r="I155" s="194">
        <f t="shared" si="13"/>
        <v>1498.8</v>
      </c>
      <c r="J155" s="242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195"/>
      <c r="AA155" s="220">
        <f t="shared" si="11"/>
        <v>1498.8</v>
      </c>
      <c r="AB155" s="195"/>
      <c r="AC155" s="195">
        <f t="shared" si="12"/>
        <v>1498.8</v>
      </c>
    </row>
    <row r="156" spans="1:29" ht="24.75" hidden="1" customHeight="1">
      <c r="A156" s="240" t="s">
        <v>310</v>
      </c>
      <c r="B156" s="229">
        <v>460</v>
      </c>
      <c r="C156" s="216" t="s">
        <v>104</v>
      </c>
      <c r="D156" s="222" t="s">
        <v>444</v>
      </c>
      <c r="E156" s="222" t="s">
        <v>309</v>
      </c>
      <c r="F156" s="243">
        <v>1498.8</v>
      </c>
      <c r="G156" s="243"/>
      <c r="H156" s="194"/>
      <c r="I156" s="194">
        <f t="shared" si="13"/>
        <v>1498.8</v>
      </c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195"/>
      <c r="AA156" s="220">
        <f t="shared" si="11"/>
        <v>1498.8</v>
      </c>
      <c r="AB156" s="195"/>
      <c r="AC156" s="195">
        <f t="shared" si="12"/>
        <v>1498.8</v>
      </c>
    </row>
    <row r="157" spans="1:29" ht="39" hidden="1" customHeight="1">
      <c r="A157" s="244" t="s">
        <v>586</v>
      </c>
      <c r="B157" s="229">
        <v>460</v>
      </c>
      <c r="C157" s="245" t="s">
        <v>104</v>
      </c>
      <c r="D157" s="246" t="s">
        <v>362</v>
      </c>
      <c r="E157" s="246"/>
      <c r="F157" s="230">
        <f>SUM(F158)</f>
        <v>21867</v>
      </c>
      <c r="G157" s="230"/>
      <c r="H157" s="194"/>
      <c r="I157" s="194">
        <f t="shared" si="13"/>
        <v>21867</v>
      </c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195"/>
      <c r="AA157" s="220">
        <f t="shared" si="11"/>
        <v>21867</v>
      </c>
      <c r="AB157" s="195"/>
      <c r="AC157" s="195">
        <f t="shared" si="12"/>
        <v>21867</v>
      </c>
    </row>
    <row r="158" spans="1:29" ht="24" hidden="1" customHeight="1">
      <c r="A158" s="240" t="s">
        <v>310</v>
      </c>
      <c r="B158" s="229">
        <v>460</v>
      </c>
      <c r="C158" s="245" t="s">
        <v>104</v>
      </c>
      <c r="D158" s="246" t="s">
        <v>362</v>
      </c>
      <c r="E158" s="246" t="s">
        <v>309</v>
      </c>
      <c r="F158" s="243">
        <v>21867</v>
      </c>
      <c r="G158" s="243"/>
      <c r="H158" s="194"/>
      <c r="I158" s="194">
        <f t="shared" si="13"/>
        <v>21867</v>
      </c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195"/>
      <c r="AA158" s="220">
        <f t="shared" si="11"/>
        <v>21867</v>
      </c>
      <c r="AB158" s="195"/>
      <c r="AC158" s="195">
        <f t="shared" si="12"/>
        <v>21867</v>
      </c>
    </row>
    <row r="159" spans="1:29" ht="24.75" hidden="1" customHeight="1">
      <c r="A159" s="233" t="s">
        <v>75</v>
      </c>
      <c r="B159" s="224">
        <v>460</v>
      </c>
      <c r="C159" s="225" t="s">
        <v>104</v>
      </c>
      <c r="D159" s="227" t="s">
        <v>337</v>
      </c>
      <c r="E159" s="227"/>
      <c r="F159" s="220">
        <f>SUM(F160,F162)</f>
        <v>10618.2</v>
      </c>
      <c r="G159" s="220"/>
      <c r="H159" s="194"/>
      <c r="I159" s="194">
        <f t="shared" si="13"/>
        <v>10618.2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195"/>
      <c r="AA159" s="220">
        <f t="shared" si="11"/>
        <v>10618.2</v>
      </c>
      <c r="AB159" s="195"/>
      <c r="AC159" s="195">
        <f t="shared" si="12"/>
        <v>10618.2</v>
      </c>
    </row>
    <row r="160" spans="1:29" ht="40.5" hidden="1" customHeight="1">
      <c r="A160" s="240" t="s">
        <v>71</v>
      </c>
      <c r="B160" s="229">
        <v>460</v>
      </c>
      <c r="C160" s="216" t="s">
        <v>104</v>
      </c>
      <c r="D160" s="222" t="s">
        <v>445</v>
      </c>
      <c r="E160" s="222"/>
      <c r="F160" s="230">
        <f>F161</f>
        <v>2485.1999999999998</v>
      </c>
      <c r="G160" s="230"/>
      <c r="H160" s="194"/>
      <c r="I160" s="194">
        <f t="shared" si="13"/>
        <v>2485.1999999999998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195"/>
      <c r="AA160" s="220">
        <f t="shared" si="11"/>
        <v>2485.1999999999998</v>
      </c>
      <c r="AB160" s="195"/>
      <c r="AC160" s="195">
        <f t="shared" si="12"/>
        <v>2485.1999999999998</v>
      </c>
    </row>
    <row r="161" spans="1:29" ht="24" hidden="1" customHeight="1">
      <c r="A161" s="240" t="s">
        <v>310</v>
      </c>
      <c r="B161" s="229">
        <v>460</v>
      </c>
      <c r="C161" s="216" t="s">
        <v>104</v>
      </c>
      <c r="D161" s="222" t="s">
        <v>445</v>
      </c>
      <c r="E161" s="222" t="s">
        <v>309</v>
      </c>
      <c r="F161" s="230">
        <v>2485.1999999999998</v>
      </c>
      <c r="G161" s="230"/>
      <c r="H161" s="194"/>
      <c r="I161" s="194">
        <f t="shared" si="13"/>
        <v>2485.1999999999998</v>
      </c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195"/>
      <c r="AA161" s="220">
        <f t="shared" si="11"/>
        <v>2485.1999999999998</v>
      </c>
      <c r="AB161" s="195"/>
      <c r="AC161" s="195">
        <f t="shared" si="12"/>
        <v>2485.1999999999998</v>
      </c>
    </row>
    <row r="162" spans="1:29" ht="43.5" hidden="1" customHeight="1">
      <c r="A162" s="244" t="s">
        <v>587</v>
      </c>
      <c r="B162" s="229">
        <v>460</v>
      </c>
      <c r="C162" s="245" t="s">
        <v>104</v>
      </c>
      <c r="D162" s="246" t="s">
        <v>365</v>
      </c>
      <c r="E162" s="246"/>
      <c r="F162" s="230">
        <f>SUM(F163)</f>
        <v>8133</v>
      </c>
      <c r="G162" s="230"/>
      <c r="H162" s="194"/>
      <c r="I162" s="194">
        <f t="shared" si="13"/>
        <v>8133</v>
      </c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195"/>
      <c r="AA162" s="220">
        <f t="shared" si="11"/>
        <v>8133</v>
      </c>
      <c r="AB162" s="195"/>
      <c r="AC162" s="195">
        <f t="shared" si="12"/>
        <v>8133</v>
      </c>
    </row>
    <row r="163" spans="1:29" ht="24" hidden="1" customHeight="1">
      <c r="A163" s="240" t="s">
        <v>310</v>
      </c>
      <c r="B163" s="229">
        <v>460</v>
      </c>
      <c r="C163" s="245" t="s">
        <v>104</v>
      </c>
      <c r="D163" s="246" t="s">
        <v>363</v>
      </c>
      <c r="E163" s="246" t="s">
        <v>309</v>
      </c>
      <c r="F163" s="243">
        <v>8133</v>
      </c>
      <c r="G163" s="243"/>
      <c r="H163" s="194"/>
      <c r="I163" s="194">
        <f t="shared" si="13"/>
        <v>8133</v>
      </c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195"/>
      <c r="AA163" s="220">
        <f t="shared" si="11"/>
        <v>8133</v>
      </c>
      <c r="AB163" s="195"/>
      <c r="AC163" s="195">
        <f t="shared" si="12"/>
        <v>8133</v>
      </c>
    </row>
    <row r="164" spans="1:29" ht="24.95" hidden="1" customHeight="1">
      <c r="A164" s="247" t="s">
        <v>645</v>
      </c>
      <c r="B164" s="224">
        <v>460</v>
      </c>
      <c r="C164" s="248">
        <v>1403</v>
      </c>
      <c r="D164" s="249"/>
      <c r="E164" s="249"/>
      <c r="F164" s="250">
        <v>0</v>
      </c>
      <c r="G164" s="250"/>
      <c r="H164" s="195">
        <f>H166+H165</f>
        <v>5000</v>
      </c>
      <c r="I164" s="195">
        <f t="shared" si="13"/>
        <v>5000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195">
        <f>Z165</f>
        <v>760</v>
      </c>
      <c r="AA164" s="220">
        <f t="shared" si="11"/>
        <v>5760</v>
      </c>
      <c r="AB164" s="195"/>
      <c r="AC164" s="195">
        <f t="shared" si="12"/>
        <v>5760</v>
      </c>
    </row>
    <row r="165" spans="1:29" ht="24.95" hidden="1" customHeight="1">
      <c r="A165" s="251" t="s">
        <v>646</v>
      </c>
      <c r="B165" s="229">
        <v>460</v>
      </c>
      <c r="C165" s="246" t="s">
        <v>644</v>
      </c>
      <c r="D165" s="246" t="s">
        <v>643</v>
      </c>
      <c r="E165" s="246" t="s">
        <v>647</v>
      </c>
      <c r="F165" s="250"/>
      <c r="G165" s="250"/>
      <c r="H165" s="194">
        <v>1000</v>
      </c>
      <c r="I165" s="194">
        <f t="shared" si="13"/>
        <v>1000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194">
        <v>760</v>
      </c>
      <c r="AA165" s="220">
        <f t="shared" si="11"/>
        <v>1760</v>
      </c>
      <c r="AB165" s="194"/>
      <c r="AC165" s="195">
        <f t="shared" si="12"/>
        <v>1760</v>
      </c>
    </row>
    <row r="166" spans="1:29" ht="24.95" hidden="1" customHeight="1">
      <c r="A166" s="251" t="s">
        <v>763</v>
      </c>
      <c r="B166" s="229">
        <v>460</v>
      </c>
      <c r="C166" s="246" t="s">
        <v>644</v>
      </c>
      <c r="D166" s="246" t="s">
        <v>764</v>
      </c>
      <c r="E166" s="246" t="s">
        <v>647</v>
      </c>
      <c r="F166" s="243">
        <v>0</v>
      </c>
      <c r="G166" s="243"/>
      <c r="H166" s="194">
        <v>4000</v>
      </c>
      <c r="I166" s="194">
        <f t="shared" si="13"/>
        <v>4000</v>
      </c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194"/>
      <c r="AA166" s="220">
        <f t="shared" si="11"/>
        <v>4000</v>
      </c>
      <c r="AB166" s="194"/>
      <c r="AC166" s="195">
        <f t="shared" si="12"/>
        <v>4000</v>
      </c>
    </row>
    <row r="167" spans="1:29" ht="68.25" customHeight="1">
      <c r="A167" s="214" t="s">
        <v>182</v>
      </c>
      <c r="B167" s="215">
        <v>461</v>
      </c>
      <c r="C167" s="216"/>
      <c r="D167" s="246"/>
      <c r="E167" s="246"/>
      <c r="F167" s="250">
        <f>SUM(F168)</f>
        <v>9147</v>
      </c>
      <c r="G167" s="250"/>
      <c r="H167" s="250">
        <f>SUM(H168)</f>
        <v>0</v>
      </c>
      <c r="I167" s="195">
        <f t="shared" si="13"/>
        <v>9147</v>
      </c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195">
        <f t="shared" ref="Z167:Z172" si="17">Z168</f>
        <v>150</v>
      </c>
      <c r="AA167" s="220">
        <f t="shared" si="11"/>
        <v>9297</v>
      </c>
      <c r="AB167" s="195">
        <f>AB183</f>
        <v>1689.6</v>
      </c>
      <c r="AC167" s="195">
        <f t="shared" si="12"/>
        <v>10986.6</v>
      </c>
    </row>
    <row r="168" spans="1:29" ht="25.5" hidden="1" customHeight="1">
      <c r="A168" s="21" t="s">
        <v>159</v>
      </c>
      <c r="B168" s="89">
        <v>461</v>
      </c>
      <c r="C168" s="133" t="s">
        <v>160</v>
      </c>
      <c r="D168" s="68"/>
      <c r="E168" s="68"/>
      <c r="F168" s="95">
        <f>SUM(F169,F178)</f>
        <v>9147</v>
      </c>
      <c r="G168" s="95"/>
      <c r="H168" s="99"/>
      <c r="I168" s="98">
        <f t="shared" si="13"/>
        <v>9147</v>
      </c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98">
        <f t="shared" si="17"/>
        <v>150</v>
      </c>
      <c r="AA168" s="90">
        <f t="shared" si="11"/>
        <v>9297</v>
      </c>
      <c r="AB168" s="98"/>
      <c r="AC168" s="98">
        <f t="shared" si="12"/>
        <v>9297</v>
      </c>
    </row>
    <row r="169" spans="1:29" ht="28.5" hidden="1" customHeight="1">
      <c r="A169" s="21" t="s">
        <v>269</v>
      </c>
      <c r="B169" s="89">
        <v>461</v>
      </c>
      <c r="C169" s="60" t="s">
        <v>326</v>
      </c>
      <c r="D169" s="61"/>
      <c r="E169" s="65"/>
      <c r="F169" s="95">
        <f>SUM(F170)</f>
        <v>6147</v>
      </c>
      <c r="G169" s="95"/>
      <c r="H169" s="99"/>
      <c r="I169" s="98">
        <f t="shared" si="13"/>
        <v>6147</v>
      </c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98">
        <f t="shared" si="17"/>
        <v>150</v>
      </c>
      <c r="AA169" s="90">
        <f t="shared" si="11"/>
        <v>6297</v>
      </c>
      <c r="AB169" s="98"/>
      <c r="AC169" s="98">
        <f t="shared" si="12"/>
        <v>6297</v>
      </c>
    </row>
    <row r="170" spans="1:29" ht="28.5" hidden="1" customHeight="1">
      <c r="A170" s="21" t="s">
        <v>266</v>
      </c>
      <c r="B170" s="89">
        <v>461</v>
      </c>
      <c r="C170" s="60" t="s">
        <v>326</v>
      </c>
      <c r="D170" s="61" t="s">
        <v>224</v>
      </c>
      <c r="E170" s="61"/>
      <c r="F170" s="90">
        <f>SUM(F171)</f>
        <v>6147</v>
      </c>
      <c r="G170" s="90"/>
      <c r="H170" s="99"/>
      <c r="I170" s="98">
        <f t="shared" si="13"/>
        <v>6147</v>
      </c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98">
        <f t="shared" si="17"/>
        <v>150</v>
      </c>
      <c r="AA170" s="90">
        <f t="shared" si="11"/>
        <v>6297</v>
      </c>
      <c r="AB170" s="98"/>
      <c r="AC170" s="98">
        <f t="shared" si="12"/>
        <v>6297</v>
      </c>
    </row>
    <row r="171" spans="1:29" ht="39.75" hidden="1" customHeight="1">
      <c r="A171" s="16" t="s">
        <v>140</v>
      </c>
      <c r="B171" s="129">
        <v>461</v>
      </c>
      <c r="C171" s="62" t="s">
        <v>326</v>
      </c>
      <c r="D171" s="63" t="s">
        <v>253</v>
      </c>
      <c r="E171" s="63"/>
      <c r="F171" s="64">
        <f>SUM(F172,F175)</f>
        <v>6147</v>
      </c>
      <c r="G171" s="64"/>
      <c r="H171" s="99"/>
      <c r="I171" s="99">
        <f t="shared" si="13"/>
        <v>6147</v>
      </c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99">
        <f>Z174</f>
        <v>150</v>
      </c>
      <c r="AA171" s="90">
        <f t="shared" si="11"/>
        <v>6297</v>
      </c>
      <c r="AB171" s="99"/>
      <c r="AC171" s="98">
        <f t="shared" si="12"/>
        <v>6297</v>
      </c>
    </row>
    <row r="172" spans="1:29" ht="36" hidden="1" customHeight="1">
      <c r="A172" s="16" t="s">
        <v>190</v>
      </c>
      <c r="B172" s="129">
        <v>461</v>
      </c>
      <c r="C172" s="62" t="s">
        <v>326</v>
      </c>
      <c r="D172" s="63" t="s">
        <v>254</v>
      </c>
      <c r="E172" s="63"/>
      <c r="F172" s="64">
        <f>SUM(F173)</f>
        <v>5212</v>
      </c>
      <c r="G172" s="64"/>
      <c r="H172" s="99"/>
      <c r="I172" s="99">
        <f t="shared" si="13"/>
        <v>5212</v>
      </c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99">
        <f t="shared" si="17"/>
        <v>0</v>
      </c>
      <c r="AA172" s="90">
        <f t="shared" si="11"/>
        <v>5212</v>
      </c>
      <c r="AB172" s="99"/>
      <c r="AC172" s="98">
        <f t="shared" si="12"/>
        <v>5212</v>
      </c>
    </row>
    <row r="173" spans="1:29" ht="30" hidden="1" customHeight="1">
      <c r="A173" s="16" t="s">
        <v>192</v>
      </c>
      <c r="B173" s="129">
        <v>461</v>
      </c>
      <c r="C173" s="62" t="s">
        <v>326</v>
      </c>
      <c r="D173" s="63" t="s">
        <v>254</v>
      </c>
      <c r="E173" s="63" t="s">
        <v>191</v>
      </c>
      <c r="F173" s="64">
        <v>5212</v>
      </c>
      <c r="G173" s="64"/>
      <c r="H173" s="99"/>
      <c r="I173" s="99">
        <f t="shared" si="13"/>
        <v>5212</v>
      </c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99"/>
      <c r="AA173" s="90">
        <f t="shared" si="11"/>
        <v>5212</v>
      </c>
      <c r="AB173" s="99"/>
      <c r="AC173" s="98">
        <f t="shared" si="12"/>
        <v>5212</v>
      </c>
    </row>
    <row r="174" spans="1:29" ht="36.75" hidden="1" customHeight="1">
      <c r="A174" s="16" t="s">
        <v>827</v>
      </c>
      <c r="B174" s="129">
        <v>461</v>
      </c>
      <c r="C174" s="62" t="s">
        <v>326</v>
      </c>
      <c r="D174" s="63" t="s">
        <v>830</v>
      </c>
      <c r="E174" s="63" t="s">
        <v>191</v>
      </c>
      <c r="F174" s="64"/>
      <c r="G174" s="64"/>
      <c r="H174" s="99"/>
      <c r="I174" s="99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99">
        <v>150</v>
      </c>
      <c r="AA174" s="90">
        <f t="shared" si="11"/>
        <v>150</v>
      </c>
      <c r="AB174" s="99"/>
      <c r="AC174" s="98">
        <f t="shared" si="12"/>
        <v>150</v>
      </c>
    </row>
    <row r="175" spans="1:29" ht="33" hidden="1" customHeight="1">
      <c r="A175" s="16" t="s">
        <v>193</v>
      </c>
      <c r="B175" s="129">
        <v>461</v>
      </c>
      <c r="C175" s="62" t="s">
        <v>326</v>
      </c>
      <c r="D175" s="63" t="s">
        <v>255</v>
      </c>
      <c r="E175" s="63"/>
      <c r="F175" s="64">
        <f>SUM(F176:F177)</f>
        <v>935</v>
      </c>
      <c r="G175" s="64"/>
      <c r="H175" s="99"/>
      <c r="I175" s="99">
        <f t="shared" si="13"/>
        <v>935</v>
      </c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99"/>
      <c r="AA175" s="90">
        <f t="shared" si="11"/>
        <v>935</v>
      </c>
      <c r="AB175" s="99"/>
      <c r="AC175" s="98">
        <f t="shared" si="12"/>
        <v>935</v>
      </c>
    </row>
    <row r="176" spans="1:29" ht="34.5" hidden="1" customHeight="1">
      <c r="A176" s="16" t="s">
        <v>188</v>
      </c>
      <c r="B176" s="129">
        <v>461</v>
      </c>
      <c r="C176" s="62" t="s">
        <v>326</v>
      </c>
      <c r="D176" s="63" t="s">
        <v>255</v>
      </c>
      <c r="E176" s="63" t="s">
        <v>187</v>
      </c>
      <c r="F176" s="64">
        <v>900</v>
      </c>
      <c r="G176" s="64"/>
      <c r="H176" s="99"/>
      <c r="I176" s="99">
        <f t="shared" si="13"/>
        <v>900</v>
      </c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99"/>
      <c r="AA176" s="90">
        <f t="shared" si="11"/>
        <v>900</v>
      </c>
      <c r="AB176" s="99"/>
      <c r="AC176" s="98">
        <f t="shared" si="12"/>
        <v>900</v>
      </c>
    </row>
    <row r="177" spans="1:29" ht="21" hidden="1" customHeight="1">
      <c r="A177" s="16" t="s">
        <v>30</v>
      </c>
      <c r="B177" s="129">
        <v>461</v>
      </c>
      <c r="C177" s="62" t="s">
        <v>326</v>
      </c>
      <c r="D177" s="63" t="s">
        <v>255</v>
      </c>
      <c r="E177" s="63" t="s">
        <v>203</v>
      </c>
      <c r="F177" s="64">
        <v>35</v>
      </c>
      <c r="G177" s="64"/>
      <c r="H177" s="99"/>
      <c r="I177" s="99">
        <f t="shared" si="13"/>
        <v>35</v>
      </c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99"/>
      <c r="AA177" s="90">
        <f t="shared" si="11"/>
        <v>35</v>
      </c>
      <c r="AB177" s="99"/>
      <c r="AC177" s="98">
        <f t="shared" si="12"/>
        <v>35</v>
      </c>
    </row>
    <row r="178" spans="1:29" ht="25.5" hidden="1" customHeight="1">
      <c r="A178" s="41" t="s">
        <v>50</v>
      </c>
      <c r="B178" s="130">
        <v>461</v>
      </c>
      <c r="C178" s="131" t="s">
        <v>304</v>
      </c>
      <c r="D178" s="63"/>
      <c r="E178" s="63"/>
      <c r="F178" s="90">
        <f>F179</f>
        <v>3000</v>
      </c>
      <c r="G178" s="90"/>
      <c r="H178" s="99"/>
      <c r="I178" s="99">
        <f t="shared" si="13"/>
        <v>3000</v>
      </c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99"/>
      <c r="AA178" s="90">
        <f t="shared" si="11"/>
        <v>3000</v>
      </c>
      <c r="AB178" s="99"/>
      <c r="AC178" s="98">
        <f t="shared" si="12"/>
        <v>3000</v>
      </c>
    </row>
    <row r="179" spans="1:29" ht="42" hidden="1" customHeight="1">
      <c r="A179" s="43" t="s">
        <v>667</v>
      </c>
      <c r="B179" s="89">
        <v>461</v>
      </c>
      <c r="C179" s="60" t="s">
        <v>304</v>
      </c>
      <c r="D179" s="61" t="s">
        <v>256</v>
      </c>
      <c r="E179" s="61"/>
      <c r="F179" s="90">
        <f t="shared" ref="F179:F181" si="18">SUM(F180)</f>
        <v>3000</v>
      </c>
      <c r="G179" s="90"/>
      <c r="H179" s="99"/>
      <c r="I179" s="99">
        <f t="shared" si="13"/>
        <v>3000</v>
      </c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99"/>
      <c r="AA179" s="90">
        <f t="shared" si="11"/>
        <v>3000</v>
      </c>
      <c r="AB179" s="99"/>
      <c r="AC179" s="98">
        <f t="shared" si="12"/>
        <v>3000</v>
      </c>
    </row>
    <row r="180" spans="1:29" ht="32.25" hidden="1" customHeight="1">
      <c r="A180" s="16" t="s">
        <v>376</v>
      </c>
      <c r="B180" s="129">
        <v>461</v>
      </c>
      <c r="C180" s="62" t="s">
        <v>304</v>
      </c>
      <c r="D180" s="63" t="s">
        <v>393</v>
      </c>
      <c r="E180" s="63"/>
      <c r="F180" s="64">
        <f t="shared" si="18"/>
        <v>3000</v>
      </c>
      <c r="G180" s="64"/>
      <c r="H180" s="99"/>
      <c r="I180" s="99">
        <f t="shared" si="13"/>
        <v>3000</v>
      </c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99"/>
      <c r="AA180" s="90">
        <f t="shared" si="11"/>
        <v>3000</v>
      </c>
      <c r="AB180" s="99"/>
      <c r="AC180" s="98">
        <f t="shared" si="12"/>
        <v>3000</v>
      </c>
    </row>
    <row r="181" spans="1:29" ht="32.25" hidden="1" customHeight="1">
      <c r="A181" s="23" t="s">
        <v>205</v>
      </c>
      <c r="B181" s="129">
        <v>461</v>
      </c>
      <c r="C181" s="62" t="s">
        <v>304</v>
      </c>
      <c r="D181" s="63" t="s">
        <v>394</v>
      </c>
      <c r="E181" s="63"/>
      <c r="F181" s="64">
        <f t="shared" si="18"/>
        <v>3000</v>
      </c>
      <c r="G181" s="64"/>
      <c r="H181" s="99"/>
      <c r="I181" s="99">
        <f t="shared" si="13"/>
        <v>3000</v>
      </c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99"/>
      <c r="AA181" s="90">
        <f t="shared" si="11"/>
        <v>3000</v>
      </c>
      <c r="AB181" s="99"/>
      <c r="AC181" s="98">
        <f t="shared" si="12"/>
        <v>3000</v>
      </c>
    </row>
    <row r="182" spans="1:29" ht="31.5" hidden="1" customHeight="1">
      <c r="A182" s="23" t="s">
        <v>188</v>
      </c>
      <c r="B182" s="129">
        <v>461</v>
      </c>
      <c r="C182" s="62" t="s">
        <v>304</v>
      </c>
      <c r="D182" s="63" t="s">
        <v>394</v>
      </c>
      <c r="E182" s="63" t="s">
        <v>187</v>
      </c>
      <c r="F182" s="64">
        <v>3000</v>
      </c>
      <c r="G182" s="64"/>
      <c r="H182" s="99"/>
      <c r="I182" s="99">
        <f t="shared" si="13"/>
        <v>3000</v>
      </c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99"/>
      <c r="AA182" s="90">
        <f t="shared" si="11"/>
        <v>3000</v>
      </c>
      <c r="AB182" s="99"/>
      <c r="AC182" s="98">
        <f t="shared" si="12"/>
        <v>3000</v>
      </c>
    </row>
    <row r="183" spans="1:29" ht="56.25" customHeight="1" thickBot="1">
      <c r="A183" s="51" t="s">
        <v>664</v>
      </c>
      <c r="B183" s="89">
        <v>461</v>
      </c>
      <c r="C183" s="83"/>
      <c r="D183" s="61" t="s">
        <v>260</v>
      </c>
      <c r="E183" s="61"/>
      <c r="F183" s="90"/>
      <c r="G183" s="90"/>
      <c r="H183" s="98"/>
      <c r="I183" s="98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98"/>
      <c r="AA183" s="90"/>
      <c r="AB183" s="98">
        <f>AB184</f>
        <v>1689.6</v>
      </c>
      <c r="AC183" s="98">
        <f t="shared" si="12"/>
        <v>1689.6</v>
      </c>
    </row>
    <row r="184" spans="1:29" ht="31.5" customHeight="1" thickBot="1">
      <c r="A184" s="159" t="s">
        <v>738</v>
      </c>
      <c r="B184" s="134">
        <v>461</v>
      </c>
      <c r="C184" s="83" t="s">
        <v>735</v>
      </c>
      <c r="D184" s="63"/>
      <c r="E184" s="63"/>
      <c r="F184" s="64"/>
      <c r="G184" s="64"/>
      <c r="H184" s="99"/>
      <c r="I184" s="99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99"/>
      <c r="AA184" s="90"/>
      <c r="AB184" s="99">
        <f>AB185</f>
        <v>1689.6</v>
      </c>
      <c r="AC184" s="98">
        <f t="shared" si="12"/>
        <v>1689.6</v>
      </c>
    </row>
    <row r="185" spans="1:29" ht="31.5" customHeight="1">
      <c r="A185" s="16" t="s">
        <v>766</v>
      </c>
      <c r="B185" s="135">
        <v>461</v>
      </c>
      <c r="C185" s="116" t="s">
        <v>735</v>
      </c>
      <c r="D185" s="63" t="s">
        <v>765</v>
      </c>
      <c r="E185" s="63"/>
      <c r="F185" s="100"/>
      <c r="G185" s="100">
        <v>1689.6</v>
      </c>
      <c r="H185" s="99"/>
      <c r="I185" s="99">
        <f t="shared" ref="I185:I186" si="19">F185+H185+G185</f>
        <v>1689.6</v>
      </c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99"/>
      <c r="AA185" s="90"/>
      <c r="AB185" s="99">
        <f>AB186</f>
        <v>1689.6</v>
      </c>
      <c r="AC185" s="98">
        <f t="shared" si="12"/>
        <v>1689.6</v>
      </c>
    </row>
    <row r="186" spans="1:29" ht="31.5" customHeight="1">
      <c r="A186" s="16" t="s">
        <v>188</v>
      </c>
      <c r="B186" s="135">
        <v>461</v>
      </c>
      <c r="C186" s="116" t="s">
        <v>735</v>
      </c>
      <c r="D186" s="63" t="s">
        <v>765</v>
      </c>
      <c r="E186" s="63" t="s">
        <v>187</v>
      </c>
      <c r="F186" s="100"/>
      <c r="G186" s="100">
        <v>1689.6</v>
      </c>
      <c r="H186" s="99"/>
      <c r="I186" s="99">
        <f t="shared" si="19"/>
        <v>1689.6</v>
      </c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99"/>
      <c r="AA186" s="90"/>
      <c r="AB186" s="99">
        <v>1689.6</v>
      </c>
      <c r="AC186" s="98">
        <f t="shared" si="12"/>
        <v>1689.6</v>
      </c>
    </row>
    <row r="187" spans="1:29" ht="30" customHeight="1">
      <c r="A187" s="223" t="s">
        <v>204</v>
      </c>
      <c r="B187" s="224">
        <v>463</v>
      </c>
      <c r="C187" s="216"/>
      <c r="D187" s="222"/>
      <c r="E187" s="222"/>
      <c r="F187" s="220">
        <f t="shared" ref="F187:H189" si="20">F188</f>
        <v>6352</v>
      </c>
      <c r="G187" s="220"/>
      <c r="H187" s="220">
        <f t="shared" si="20"/>
        <v>0</v>
      </c>
      <c r="I187" s="195">
        <f t="shared" si="13"/>
        <v>6352</v>
      </c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194"/>
      <c r="AA187" s="220">
        <f t="shared" si="11"/>
        <v>6352</v>
      </c>
      <c r="AB187" s="194"/>
      <c r="AC187" s="195">
        <f t="shared" si="12"/>
        <v>6352</v>
      </c>
    </row>
    <row r="188" spans="1:29" ht="32.25" hidden="1" customHeight="1">
      <c r="A188" s="40" t="s">
        <v>157</v>
      </c>
      <c r="B188" s="35">
        <v>463</v>
      </c>
      <c r="C188" s="60" t="s">
        <v>158</v>
      </c>
      <c r="D188" s="61"/>
      <c r="E188" s="61"/>
      <c r="F188" s="90">
        <f t="shared" si="20"/>
        <v>6352</v>
      </c>
      <c r="G188" s="90"/>
      <c r="H188" s="99"/>
      <c r="I188" s="99">
        <f t="shared" si="13"/>
        <v>6352</v>
      </c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99"/>
      <c r="AA188" s="90">
        <f t="shared" si="11"/>
        <v>6352</v>
      </c>
      <c r="AB188" s="99"/>
      <c r="AC188" s="98">
        <f t="shared" si="12"/>
        <v>6352</v>
      </c>
    </row>
    <row r="189" spans="1:29" ht="40.5" hidden="1" customHeight="1">
      <c r="A189" s="40" t="s">
        <v>149</v>
      </c>
      <c r="B189" s="35">
        <v>463</v>
      </c>
      <c r="C189" s="60" t="s">
        <v>189</v>
      </c>
      <c r="D189" s="61"/>
      <c r="E189" s="61"/>
      <c r="F189" s="90">
        <f t="shared" si="20"/>
        <v>6352</v>
      </c>
      <c r="G189" s="90"/>
      <c r="H189" s="99"/>
      <c r="I189" s="99">
        <f t="shared" si="13"/>
        <v>6352</v>
      </c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99"/>
      <c r="AA189" s="90">
        <f t="shared" si="11"/>
        <v>6352</v>
      </c>
      <c r="AB189" s="99"/>
      <c r="AC189" s="98">
        <f t="shared" si="12"/>
        <v>6352</v>
      </c>
    </row>
    <row r="190" spans="1:29" ht="47.25" hidden="1" customHeight="1">
      <c r="A190" s="40" t="s">
        <v>657</v>
      </c>
      <c r="B190" s="35">
        <v>463</v>
      </c>
      <c r="C190" s="61" t="s">
        <v>189</v>
      </c>
      <c r="D190" s="61" t="s">
        <v>257</v>
      </c>
      <c r="E190" s="63"/>
      <c r="F190" s="64">
        <f>SUM(F192)</f>
        <v>6352</v>
      </c>
      <c r="G190" s="64"/>
      <c r="H190" s="99"/>
      <c r="I190" s="99">
        <f t="shared" si="13"/>
        <v>6352</v>
      </c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99"/>
      <c r="AA190" s="90">
        <f t="shared" si="11"/>
        <v>6352</v>
      </c>
      <c r="AB190" s="99"/>
      <c r="AC190" s="98">
        <f t="shared" si="12"/>
        <v>6352</v>
      </c>
    </row>
    <row r="191" spans="1:29" ht="32.25" hidden="1" customHeight="1">
      <c r="A191" s="42" t="s">
        <v>374</v>
      </c>
      <c r="B191" s="127">
        <v>463</v>
      </c>
      <c r="C191" s="63" t="s">
        <v>189</v>
      </c>
      <c r="D191" s="63" t="s">
        <v>381</v>
      </c>
      <c r="E191" s="63"/>
      <c r="F191" s="64">
        <f>SUM(F192)</f>
        <v>6352</v>
      </c>
      <c r="G191" s="64"/>
      <c r="H191" s="99"/>
      <c r="I191" s="99">
        <f t="shared" si="13"/>
        <v>6352</v>
      </c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99"/>
      <c r="AA191" s="90">
        <f t="shared" si="11"/>
        <v>6352</v>
      </c>
      <c r="AB191" s="99"/>
      <c r="AC191" s="98">
        <f t="shared" si="12"/>
        <v>6352</v>
      </c>
    </row>
    <row r="192" spans="1:29" ht="33" hidden="1" customHeight="1">
      <c r="A192" s="44" t="s">
        <v>175</v>
      </c>
      <c r="B192" s="127">
        <v>463</v>
      </c>
      <c r="C192" s="63" t="s">
        <v>189</v>
      </c>
      <c r="D192" s="63" t="s">
        <v>382</v>
      </c>
      <c r="E192" s="63"/>
      <c r="F192" s="64">
        <f>SUM(F193,F194,F195)</f>
        <v>6352</v>
      </c>
      <c r="G192" s="64"/>
      <c r="H192" s="99"/>
      <c r="I192" s="99">
        <f t="shared" si="13"/>
        <v>6352</v>
      </c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99"/>
      <c r="AA192" s="90">
        <f t="shared" si="11"/>
        <v>6352</v>
      </c>
      <c r="AB192" s="99"/>
      <c r="AC192" s="98">
        <f t="shared" si="12"/>
        <v>6352</v>
      </c>
    </row>
    <row r="193" spans="1:29" ht="23.25" hidden="1" customHeight="1">
      <c r="A193" s="16" t="s">
        <v>145</v>
      </c>
      <c r="B193" s="127">
        <v>463</v>
      </c>
      <c r="C193" s="63" t="s">
        <v>189</v>
      </c>
      <c r="D193" s="63" t="s">
        <v>382</v>
      </c>
      <c r="E193" s="63" t="s">
        <v>142</v>
      </c>
      <c r="F193" s="64">
        <v>5010</v>
      </c>
      <c r="G193" s="64"/>
      <c r="H193" s="99"/>
      <c r="I193" s="99">
        <f t="shared" si="13"/>
        <v>5010</v>
      </c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99"/>
      <c r="AA193" s="90">
        <f t="shared" si="11"/>
        <v>5010</v>
      </c>
      <c r="AB193" s="99"/>
      <c r="AC193" s="98">
        <f t="shared" si="12"/>
        <v>5010</v>
      </c>
    </row>
    <row r="194" spans="1:29" ht="31.5" hidden="1" customHeight="1">
      <c r="A194" s="16" t="s">
        <v>188</v>
      </c>
      <c r="B194" s="127">
        <v>463</v>
      </c>
      <c r="C194" s="68" t="s">
        <v>189</v>
      </c>
      <c r="D194" s="63" t="s">
        <v>382</v>
      </c>
      <c r="E194" s="68" t="s">
        <v>187</v>
      </c>
      <c r="F194" s="94">
        <v>1322</v>
      </c>
      <c r="G194" s="94"/>
      <c r="H194" s="99"/>
      <c r="I194" s="99">
        <f t="shared" si="13"/>
        <v>1322</v>
      </c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99"/>
      <c r="AA194" s="90">
        <f t="shared" si="11"/>
        <v>1322</v>
      </c>
      <c r="AB194" s="99"/>
      <c r="AC194" s="98">
        <f t="shared" si="12"/>
        <v>1322</v>
      </c>
    </row>
    <row r="195" spans="1:29" ht="21.75" hidden="1" customHeight="1">
      <c r="A195" s="16" t="s">
        <v>30</v>
      </c>
      <c r="B195" s="129">
        <v>463</v>
      </c>
      <c r="C195" s="68" t="s">
        <v>189</v>
      </c>
      <c r="D195" s="63" t="s">
        <v>382</v>
      </c>
      <c r="E195" s="63" t="s">
        <v>203</v>
      </c>
      <c r="F195" s="94">
        <v>20</v>
      </c>
      <c r="G195" s="94"/>
      <c r="H195" s="99"/>
      <c r="I195" s="99">
        <f t="shared" si="13"/>
        <v>20</v>
      </c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99"/>
      <c r="AA195" s="90">
        <f t="shared" si="11"/>
        <v>20</v>
      </c>
      <c r="AB195" s="99"/>
      <c r="AC195" s="98">
        <f t="shared" si="12"/>
        <v>20</v>
      </c>
    </row>
    <row r="196" spans="1:29" ht="57.75" customHeight="1">
      <c r="A196" s="252" t="s">
        <v>539</v>
      </c>
      <c r="B196" s="253">
        <v>464</v>
      </c>
      <c r="C196" s="254"/>
      <c r="D196" s="222"/>
      <c r="E196" s="246"/>
      <c r="F196" s="250">
        <f>F197+F205+F213</f>
        <v>92950</v>
      </c>
      <c r="G196" s="250">
        <f>G197+G205+G213</f>
        <v>31033.599999999999</v>
      </c>
      <c r="H196" s="250">
        <f>H197+H205+H213</f>
        <v>22728</v>
      </c>
      <c r="I196" s="195">
        <f>F196+H196+G196</f>
        <v>146711.6</v>
      </c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194"/>
      <c r="AA196" s="220">
        <f t="shared" si="11"/>
        <v>146711.6</v>
      </c>
      <c r="AB196" s="195">
        <f>AB197+AB217</f>
        <v>310.40000000000009</v>
      </c>
      <c r="AC196" s="195">
        <f t="shared" si="12"/>
        <v>147022</v>
      </c>
    </row>
    <row r="197" spans="1:29" ht="26.25" customHeight="1">
      <c r="A197" s="51" t="s">
        <v>284</v>
      </c>
      <c r="B197" s="134">
        <v>464</v>
      </c>
      <c r="C197" s="126" t="s">
        <v>329</v>
      </c>
      <c r="D197" s="126"/>
      <c r="E197" s="69"/>
      <c r="F197" s="101">
        <f>F198</f>
        <v>25650</v>
      </c>
      <c r="G197" s="101"/>
      <c r="H197" s="101">
        <f>H198</f>
        <v>11072</v>
      </c>
      <c r="I197" s="98">
        <f t="shared" ref="I197:I204" si="21">F197+H197+G197</f>
        <v>36722</v>
      </c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99"/>
      <c r="AA197" s="90">
        <f t="shared" si="11"/>
        <v>36722</v>
      </c>
      <c r="AB197" s="98">
        <f>AB198</f>
        <v>2000</v>
      </c>
      <c r="AC197" s="98">
        <f t="shared" si="12"/>
        <v>38722</v>
      </c>
    </row>
    <row r="198" spans="1:29" ht="54.75" customHeight="1">
      <c r="A198" s="51" t="s">
        <v>664</v>
      </c>
      <c r="B198" s="134">
        <v>464</v>
      </c>
      <c r="C198" s="126" t="s">
        <v>329</v>
      </c>
      <c r="D198" s="69"/>
      <c r="E198" s="69"/>
      <c r="F198" s="101">
        <f>F199</f>
        <v>25650</v>
      </c>
      <c r="G198" s="101"/>
      <c r="H198" s="101">
        <f>H199</f>
        <v>11072</v>
      </c>
      <c r="I198" s="98">
        <f t="shared" si="21"/>
        <v>36722</v>
      </c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99"/>
      <c r="AA198" s="90">
        <f t="shared" si="11"/>
        <v>36722</v>
      </c>
      <c r="AB198" s="98">
        <f>AB199</f>
        <v>2000</v>
      </c>
      <c r="AC198" s="98">
        <f t="shared" si="12"/>
        <v>38722</v>
      </c>
    </row>
    <row r="199" spans="1:29" ht="27.75" customHeight="1">
      <c r="A199" s="52" t="s">
        <v>495</v>
      </c>
      <c r="B199" s="135">
        <v>464</v>
      </c>
      <c r="C199" s="118" t="s">
        <v>111</v>
      </c>
      <c r="D199" s="69" t="s">
        <v>400</v>
      </c>
      <c r="E199" s="69"/>
      <c r="F199" s="100">
        <f>F200+F203</f>
        <v>25650</v>
      </c>
      <c r="G199" s="100"/>
      <c r="H199" s="99">
        <f>H200</f>
        <v>11072</v>
      </c>
      <c r="I199" s="99">
        <f t="shared" si="21"/>
        <v>36722</v>
      </c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99"/>
      <c r="AA199" s="90">
        <f t="shared" si="11"/>
        <v>36722</v>
      </c>
      <c r="AB199" s="99">
        <f>AB200</f>
        <v>2000</v>
      </c>
      <c r="AC199" s="98">
        <f t="shared" si="12"/>
        <v>38722</v>
      </c>
    </row>
    <row r="200" spans="1:29" ht="31.5" customHeight="1">
      <c r="A200" s="54" t="s">
        <v>496</v>
      </c>
      <c r="B200" s="135">
        <v>464</v>
      </c>
      <c r="C200" s="118" t="s">
        <v>111</v>
      </c>
      <c r="D200" s="69" t="s">
        <v>401</v>
      </c>
      <c r="E200" s="69"/>
      <c r="F200" s="100">
        <f>F201+F202</f>
        <v>25150</v>
      </c>
      <c r="G200" s="100"/>
      <c r="H200" s="100">
        <f>H201+H202</f>
        <v>11072</v>
      </c>
      <c r="I200" s="99">
        <f t="shared" si="21"/>
        <v>36222</v>
      </c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99"/>
      <c r="AA200" s="90">
        <f t="shared" si="11"/>
        <v>36222</v>
      </c>
      <c r="AB200" s="99">
        <f>AB201</f>
        <v>2000</v>
      </c>
      <c r="AC200" s="98">
        <f t="shared" si="12"/>
        <v>38222</v>
      </c>
    </row>
    <row r="201" spans="1:29" ht="33" customHeight="1">
      <c r="A201" s="53" t="s">
        <v>188</v>
      </c>
      <c r="B201" s="135">
        <v>464</v>
      </c>
      <c r="C201" s="118" t="s">
        <v>111</v>
      </c>
      <c r="D201" s="69" t="s">
        <v>401</v>
      </c>
      <c r="E201" s="69" t="s">
        <v>716</v>
      </c>
      <c r="F201" s="100">
        <v>23350</v>
      </c>
      <c r="G201" s="100"/>
      <c r="H201" s="99">
        <v>10222</v>
      </c>
      <c r="I201" s="99">
        <f t="shared" si="21"/>
        <v>33572</v>
      </c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99"/>
      <c r="AA201" s="90">
        <f t="shared" si="11"/>
        <v>33572</v>
      </c>
      <c r="AB201" s="99">
        <v>2000</v>
      </c>
      <c r="AC201" s="98">
        <f t="shared" si="12"/>
        <v>35572</v>
      </c>
    </row>
    <row r="202" spans="1:29" ht="33" customHeight="1">
      <c r="A202" s="23" t="s">
        <v>188</v>
      </c>
      <c r="B202" s="129">
        <v>466</v>
      </c>
      <c r="C202" s="116" t="s">
        <v>111</v>
      </c>
      <c r="D202" s="63" t="s">
        <v>401</v>
      </c>
      <c r="E202" s="69" t="s">
        <v>530</v>
      </c>
      <c r="F202" s="100">
        <v>1800</v>
      </c>
      <c r="G202" s="100"/>
      <c r="H202" s="99">
        <v>850</v>
      </c>
      <c r="I202" s="99">
        <f t="shared" si="21"/>
        <v>2650</v>
      </c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99"/>
      <c r="AA202" s="90">
        <f t="shared" si="11"/>
        <v>2650</v>
      </c>
      <c r="AB202" s="99"/>
      <c r="AC202" s="98">
        <f t="shared" si="12"/>
        <v>2650</v>
      </c>
    </row>
    <row r="203" spans="1:29" ht="27" customHeight="1">
      <c r="A203" s="23" t="s">
        <v>205</v>
      </c>
      <c r="B203" s="135">
        <v>464</v>
      </c>
      <c r="C203" s="116" t="s">
        <v>111</v>
      </c>
      <c r="D203" s="63" t="s">
        <v>499</v>
      </c>
      <c r="E203" s="63"/>
      <c r="F203" s="64">
        <f>F204</f>
        <v>500</v>
      </c>
      <c r="G203" s="64"/>
      <c r="H203" s="99"/>
      <c r="I203" s="99">
        <f t="shared" si="21"/>
        <v>500</v>
      </c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99"/>
      <c r="AA203" s="90">
        <f t="shared" si="11"/>
        <v>500</v>
      </c>
      <c r="AB203" s="99"/>
      <c r="AC203" s="98">
        <f t="shared" si="12"/>
        <v>500</v>
      </c>
    </row>
    <row r="204" spans="1:29" ht="30" customHeight="1" thickBot="1">
      <c r="A204" s="23" t="s">
        <v>188</v>
      </c>
      <c r="B204" s="135">
        <v>464</v>
      </c>
      <c r="C204" s="116" t="s">
        <v>111</v>
      </c>
      <c r="D204" s="63" t="s">
        <v>499</v>
      </c>
      <c r="E204" s="63" t="s">
        <v>187</v>
      </c>
      <c r="F204" s="64">
        <v>500</v>
      </c>
      <c r="G204" s="64"/>
      <c r="H204" s="99"/>
      <c r="I204" s="99">
        <f t="shared" si="21"/>
        <v>500</v>
      </c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99"/>
      <c r="AA204" s="90">
        <f t="shared" si="11"/>
        <v>500</v>
      </c>
      <c r="AB204" s="99"/>
      <c r="AC204" s="98">
        <f t="shared" si="12"/>
        <v>500</v>
      </c>
    </row>
    <row r="205" spans="1:29" ht="19.5" hidden="1" customHeight="1">
      <c r="A205" s="55" t="s">
        <v>574</v>
      </c>
      <c r="B205" s="134">
        <v>464</v>
      </c>
      <c r="C205" s="83" t="s">
        <v>564</v>
      </c>
      <c r="D205" s="69"/>
      <c r="E205" s="69"/>
      <c r="F205" s="101">
        <f>F206+F209</f>
        <v>17300</v>
      </c>
      <c r="G205" s="101">
        <f>G206+G209</f>
        <v>4344</v>
      </c>
      <c r="H205" s="98">
        <f>H206</f>
        <v>1656</v>
      </c>
      <c r="I205" s="98">
        <f>F205+H205+G205</f>
        <v>23300</v>
      </c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99"/>
      <c r="AA205" s="90">
        <f t="shared" ref="AA205:AA270" si="22">I205+Z205</f>
        <v>23300</v>
      </c>
      <c r="AB205" s="99"/>
      <c r="AC205" s="98">
        <f t="shared" ref="AC205:AC270" si="23">AA205+AB205</f>
        <v>23300</v>
      </c>
    </row>
    <row r="206" spans="1:29" ht="57.75" hidden="1" customHeight="1">
      <c r="A206" s="21" t="s">
        <v>664</v>
      </c>
      <c r="B206" s="135">
        <v>464</v>
      </c>
      <c r="C206" s="116" t="s">
        <v>564</v>
      </c>
      <c r="D206" s="63" t="s">
        <v>679</v>
      </c>
      <c r="E206" s="63"/>
      <c r="F206" s="101">
        <f>F207</f>
        <v>700</v>
      </c>
      <c r="G206" s="100">
        <f>G207</f>
        <v>4344</v>
      </c>
      <c r="H206" s="99">
        <f>H207</f>
        <v>1656</v>
      </c>
      <c r="I206" s="99">
        <f t="shared" ref="I206:I208" si="24">F206+H206+G206</f>
        <v>6700</v>
      </c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99"/>
      <c r="AA206" s="90">
        <f t="shared" si="22"/>
        <v>6700</v>
      </c>
      <c r="AB206" s="99"/>
      <c r="AC206" s="98">
        <f t="shared" si="23"/>
        <v>6700</v>
      </c>
    </row>
    <row r="207" spans="1:29" ht="32.25" hidden="1" customHeight="1">
      <c r="A207" s="23" t="s">
        <v>205</v>
      </c>
      <c r="B207" s="135">
        <v>464</v>
      </c>
      <c r="C207" s="116" t="s">
        <v>564</v>
      </c>
      <c r="D207" s="63" t="s">
        <v>499</v>
      </c>
      <c r="E207" s="63"/>
      <c r="F207" s="101">
        <f>F208</f>
        <v>700</v>
      </c>
      <c r="G207" s="100">
        <f>G208</f>
        <v>4344</v>
      </c>
      <c r="H207" s="99">
        <f>H208</f>
        <v>1656</v>
      </c>
      <c r="I207" s="99">
        <f t="shared" si="24"/>
        <v>6700</v>
      </c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99"/>
      <c r="AA207" s="90">
        <f t="shared" si="22"/>
        <v>6700</v>
      </c>
      <c r="AB207" s="99"/>
      <c r="AC207" s="98">
        <f t="shared" si="23"/>
        <v>6700</v>
      </c>
    </row>
    <row r="208" spans="1:29" ht="30.75" hidden="1" customHeight="1">
      <c r="A208" s="16" t="s">
        <v>188</v>
      </c>
      <c r="B208" s="135">
        <v>464</v>
      </c>
      <c r="C208" s="116" t="s">
        <v>564</v>
      </c>
      <c r="D208" s="63" t="s">
        <v>499</v>
      </c>
      <c r="E208" s="63" t="s">
        <v>187</v>
      </c>
      <c r="F208" s="101">
        <v>700</v>
      </c>
      <c r="G208" s="100">
        <v>4344</v>
      </c>
      <c r="H208" s="99">
        <v>1656</v>
      </c>
      <c r="I208" s="99">
        <f t="shared" si="24"/>
        <v>6700</v>
      </c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99"/>
      <c r="AA208" s="90">
        <f t="shared" si="22"/>
        <v>6700</v>
      </c>
      <c r="AB208" s="99"/>
      <c r="AC208" s="98">
        <f t="shared" si="23"/>
        <v>6700</v>
      </c>
    </row>
    <row r="209" spans="1:29" ht="37.5" hidden="1" customHeight="1">
      <c r="A209" s="21" t="s">
        <v>671</v>
      </c>
      <c r="B209" s="135">
        <v>464</v>
      </c>
      <c r="C209" s="116" t="s">
        <v>564</v>
      </c>
      <c r="D209" s="63" t="s">
        <v>572</v>
      </c>
      <c r="E209" s="63"/>
      <c r="F209" s="100">
        <f>F210</f>
        <v>16600</v>
      </c>
      <c r="G209" s="100"/>
      <c r="H209" s="99"/>
      <c r="I209" s="99">
        <f t="shared" ref="I209:I280" si="25">F209+H209</f>
        <v>16600</v>
      </c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99"/>
      <c r="AA209" s="90">
        <f t="shared" si="22"/>
        <v>16600</v>
      </c>
      <c r="AB209" s="99"/>
      <c r="AC209" s="98">
        <f t="shared" si="23"/>
        <v>16600</v>
      </c>
    </row>
    <row r="210" spans="1:29" ht="33.75" hidden="1" customHeight="1">
      <c r="A210" s="21" t="s">
        <v>563</v>
      </c>
      <c r="B210" s="135">
        <v>464</v>
      </c>
      <c r="C210" s="116" t="s">
        <v>564</v>
      </c>
      <c r="D210" s="63" t="s">
        <v>565</v>
      </c>
      <c r="E210" s="63"/>
      <c r="F210" s="100">
        <f>F211+F212</f>
        <v>16600</v>
      </c>
      <c r="G210" s="100"/>
      <c r="H210" s="99"/>
      <c r="I210" s="99">
        <f t="shared" si="25"/>
        <v>16600</v>
      </c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99"/>
      <c r="AA210" s="90">
        <f t="shared" si="22"/>
        <v>16600</v>
      </c>
      <c r="AB210" s="99"/>
      <c r="AC210" s="98">
        <f t="shared" si="23"/>
        <v>16600</v>
      </c>
    </row>
    <row r="211" spans="1:29" ht="41.25" hidden="1" customHeight="1">
      <c r="A211" s="16" t="s">
        <v>672</v>
      </c>
      <c r="B211" s="135">
        <v>464</v>
      </c>
      <c r="C211" s="116" t="s">
        <v>564</v>
      </c>
      <c r="D211" s="63" t="s">
        <v>565</v>
      </c>
      <c r="E211" s="63" t="s">
        <v>187</v>
      </c>
      <c r="F211" s="100">
        <v>1600</v>
      </c>
      <c r="G211" s="100"/>
      <c r="H211" s="99"/>
      <c r="I211" s="99">
        <f t="shared" si="25"/>
        <v>1600</v>
      </c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99"/>
      <c r="AA211" s="90">
        <f t="shared" si="22"/>
        <v>1600</v>
      </c>
      <c r="AB211" s="99"/>
      <c r="AC211" s="98">
        <f t="shared" si="23"/>
        <v>1600</v>
      </c>
    </row>
    <row r="212" spans="1:29" ht="26.25" hidden="1" customHeight="1" thickBot="1">
      <c r="A212" s="16" t="s">
        <v>635</v>
      </c>
      <c r="B212" s="135">
        <v>464</v>
      </c>
      <c r="C212" s="116" t="s">
        <v>564</v>
      </c>
      <c r="D212" s="63" t="s">
        <v>565</v>
      </c>
      <c r="E212" s="63" t="s">
        <v>187</v>
      </c>
      <c r="F212" s="100">
        <v>15000</v>
      </c>
      <c r="G212" s="100"/>
      <c r="H212" s="99"/>
      <c r="I212" s="99">
        <f t="shared" si="25"/>
        <v>15000</v>
      </c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99"/>
      <c r="AA212" s="90">
        <f t="shared" si="22"/>
        <v>15000</v>
      </c>
      <c r="AB212" s="99"/>
      <c r="AC212" s="98">
        <f t="shared" si="23"/>
        <v>15000</v>
      </c>
    </row>
    <row r="213" spans="1:29" ht="32.25" customHeight="1" thickBot="1">
      <c r="A213" s="159" t="s">
        <v>738</v>
      </c>
      <c r="B213" s="134">
        <v>464</v>
      </c>
      <c r="C213" s="83" t="s">
        <v>735</v>
      </c>
      <c r="D213" s="63"/>
      <c r="E213" s="63"/>
      <c r="F213" s="101">
        <f>F214</f>
        <v>50000</v>
      </c>
      <c r="G213" s="101">
        <f>G214+G217</f>
        <v>26689.599999999999</v>
      </c>
      <c r="H213" s="101">
        <f>H214+H217</f>
        <v>10000</v>
      </c>
      <c r="I213" s="98">
        <f>F213+H213+G213</f>
        <v>86689.600000000006</v>
      </c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99"/>
      <c r="AA213" s="90">
        <f t="shared" si="22"/>
        <v>86689.600000000006</v>
      </c>
      <c r="AB213" s="99"/>
      <c r="AC213" s="98">
        <f t="shared" si="23"/>
        <v>86689.600000000006</v>
      </c>
    </row>
    <row r="214" spans="1:29" ht="26.25" customHeight="1">
      <c r="A214" s="21" t="s">
        <v>759</v>
      </c>
      <c r="B214" s="134">
        <v>464</v>
      </c>
      <c r="C214" s="83" t="s">
        <v>735</v>
      </c>
      <c r="D214" s="61" t="s">
        <v>726</v>
      </c>
      <c r="E214" s="61"/>
      <c r="F214" s="101">
        <f>F215</f>
        <v>50000</v>
      </c>
      <c r="G214" s="101">
        <f>G215</f>
        <v>25000</v>
      </c>
      <c r="H214" s="98">
        <f>H215+H216</f>
        <v>10000</v>
      </c>
      <c r="I214" s="98">
        <f t="shared" ref="I214:I218" si="26">F214+H214+G214</f>
        <v>85000</v>
      </c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99"/>
      <c r="AA214" s="90">
        <f t="shared" si="22"/>
        <v>85000</v>
      </c>
      <c r="AB214" s="99"/>
      <c r="AC214" s="98">
        <f t="shared" si="23"/>
        <v>85000</v>
      </c>
    </row>
    <row r="215" spans="1:29" ht="46.5" customHeight="1">
      <c r="A215" s="16" t="s">
        <v>737</v>
      </c>
      <c r="B215" s="135">
        <v>464</v>
      </c>
      <c r="C215" s="116" t="s">
        <v>735</v>
      </c>
      <c r="D215" s="63" t="s">
        <v>736</v>
      </c>
      <c r="E215" s="63" t="s">
        <v>187</v>
      </c>
      <c r="F215" s="100">
        <v>50000</v>
      </c>
      <c r="G215" s="100">
        <v>25000</v>
      </c>
      <c r="H215" s="99"/>
      <c r="I215" s="99">
        <f t="shared" si="26"/>
        <v>75000</v>
      </c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99"/>
      <c r="AA215" s="90">
        <f t="shared" si="22"/>
        <v>75000</v>
      </c>
      <c r="AB215" s="99"/>
      <c r="AC215" s="98">
        <f t="shared" si="23"/>
        <v>75000</v>
      </c>
    </row>
    <row r="216" spans="1:29" ht="23.25" customHeight="1">
      <c r="A216" s="16" t="s">
        <v>757</v>
      </c>
      <c r="B216" s="135">
        <v>464</v>
      </c>
      <c r="C216" s="116" t="s">
        <v>735</v>
      </c>
      <c r="D216" s="63" t="s">
        <v>736</v>
      </c>
      <c r="E216" s="63" t="s">
        <v>187</v>
      </c>
      <c r="F216" s="100"/>
      <c r="G216" s="100"/>
      <c r="H216" s="99">
        <v>10000</v>
      </c>
      <c r="I216" s="99">
        <f t="shared" si="26"/>
        <v>10000</v>
      </c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99"/>
      <c r="AA216" s="90">
        <f t="shared" si="22"/>
        <v>10000</v>
      </c>
      <c r="AB216" s="99"/>
      <c r="AC216" s="98">
        <f t="shared" si="23"/>
        <v>10000</v>
      </c>
    </row>
    <row r="217" spans="1:29" ht="33" customHeight="1">
      <c r="A217" s="16" t="s">
        <v>766</v>
      </c>
      <c r="B217" s="135">
        <v>464</v>
      </c>
      <c r="C217" s="116" t="s">
        <v>735</v>
      </c>
      <c r="D217" s="63" t="s">
        <v>765</v>
      </c>
      <c r="E217" s="63"/>
      <c r="F217" s="100"/>
      <c r="G217" s="100">
        <v>1689.6</v>
      </c>
      <c r="H217" s="99"/>
      <c r="I217" s="99">
        <f t="shared" si="26"/>
        <v>1689.6</v>
      </c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99"/>
      <c r="AA217" s="90">
        <f t="shared" si="22"/>
        <v>1689.6</v>
      </c>
      <c r="AB217" s="99">
        <f>AB218</f>
        <v>-1689.6</v>
      </c>
      <c r="AC217" s="98">
        <f t="shared" si="23"/>
        <v>0</v>
      </c>
    </row>
    <row r="218" spans="1:29" ht="32.25" customHeight="1">
      <c r="A218" s="16" t="s">
        <v>188</v>
      </c>
      <c r="B218" s="135">
        <v>464</v>
      </c>
      <c r="C218" s="116" t="s">
        <v>735</v>
      </c>
      <c r="D218" s="63" t="s">
        <v>765</v>
      </c>
      <c r="E218" s="63" t="s">
        <v>187</v>
      </c>
      <c r="F218" s="100"/>
      <c r="G218" s="100">
        <v>1689.6</v>
      </c>
      <c r="H218" s="99"/>
      <c r="I218" s="99">
        <f t="shared" si="26"/>
        <v>1689.6</v>
      </c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99"/>
      <c r="AA218" s="90">
        <f t="shared" si="22"/>
        <v>1689.6</v>
      </c>
      <c r="AB218" s="99">
        <v>-1689.6</v>
      </c>
      <c r="AC218" s="98">
        <f t="shared" si="23"/>
        <v>0</v>
      </c>
    </row>
    <row r="219" spans="1:29" ht="38.25" customHeight="1">
      <c r="A219" s="214" t="s">
        <v>324</v>
      </c>
      <c r="B219" s="215">
        <v>466</v>
      </c>
      <c r="C219" s="216"/>
      <c r="D219" s="222"/>
      <c r="E219" s="222"/>
      <c r="F219" s="220">
        <f>F220+F233+F253+F261+F270+F277+F229+F266</f>
        <v>74125.299999999988</v>
      </c>
      <c r="G219" s="220">
        <f>G220+G233+G253+G261+G270+G277+G229+G266</f>
        <v>-106.3</v>
      </c>
      <c r="H219" s="220">
        <f>H220+H233+H253+H261+H270+H277+H229+H266</f>
        <v>10818</v>
      </c>
      <c r="I219" s="195">
        <f>F219+H219+G219</f>
        <v>84836.999999999985</v>
      </c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195">
        <f>Z220+Z229+Z253+Z261+Z233</f>
        <v>26418.400000000001</v>
      </c>
      <c r="AA219" s="220">
        <f t="shared" si="22"/>
        <v>111255.4</v>
      </c>
      <c r="AB219" s="195">
        <f>AB253+AB270</f>
        <v>18138.3</v>
      </c>
      <c r="AC219" s="195">
        <f t="shared" si="23"/>
        <v>129393.7</v>
      </c>
    </row>
    <row r="220" spans="1:29" ht="26.25" hidden="1" customHeight="1">
      <c r="A220" s="21" t="s">
        <v>114</v>
      </c>
      <c r="B220" s="89">
        <v>466</v>
      </c>
      <c r="C220" s="60" t="s">
        <v>115</v>
      </c>
      <c r="D220" s="61"/>
      <c r="E220" s="61"/>
      <c r="F220" s="90">
        <f>SUM(F221)</f>
        <v>42559.6</v>
      </c>
      <c r="G220" s="90"/>
      <c r="H220" s="98">
        <f>H221</f>
        <v>1258</v>
      </c>
      <c r="I220" s="98">
        <f t="shared" si="25"/>
        <v>43817.599999999999</v>
      </c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98">
        <f>Z221</f>
        <v>6300</v>
      </c>
      <c r="AA220" s="90">
        <f t="shared" si="22"/>
        <v>50117.599999999999</v>
      </c>
      <c r="AB220" s="98"/>
      <c r="AC220" s="98">
        <f t="shared" si="23"/>
        <v>50117.599999999999</v>
      </c>
    </row>
    <row r="221" spans="1:29" ht="33" hidden="1" customHeight="1">
      <c r="A221" s="21" t="s">
        <v>658</v>
      </c>
      <c r="B221" s="89">
        <v>466</v>
      </c>
      <c r="C221" s="60" t="s">
        <v>115</v>
      </c>
      <c r="D221" s="61" t="s">
        <v>258</v>
      </c>
      <c r="E221" s="61"/>
      <c r="F221" s="90">
        <f>SUM(F222,F227)</f>
        <v>42559.6</v>
      </c>
      <c r="G221" s="90"/>
      <c r="H221" s="98">
        <f>H222</f>
        <v>1258</v>
      </c>
      <c r="I221" s="98">
        <f t="shared" si="25"/>
        <v>43817.599999999999</v>
      </c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98">
        <f>Z222</f>
        <v>6300</v>
      </c>
      <c r="AA221" s="90">
        <f t="shared" si="22"/>
        <v>50117.599999999999</v>
      </c>
      <c r="AB221" s="98"/>
      <c r="AC221" s="98">
        <f t="shared" si="23"/>
        <v>50117.599999999999</v>
      </c>
    </row>
    <row r="222" spans="1:29" ht="33.75" hidden="1" customHeight="1">
      <c r="A222" s="42" t="s">
        <v>510</v>
      </c>
      <c r="B222" s="129">
        <v>466</v>
      </c>
      <c r="C222" s="62" t="s">
        <v>115</v>
      </c>
      <c r="D222" s="63" t="s">
        <v>391</v>
      </c>
      <c r="E222" s="61"/>
      <c r="F222" s="90">
        <f>SUM(F223,F225)</f>
        <v>21180</v>
      </c>
      <c r="G222" s="90"/>
      <c r="H222" s="99">
        <f>H223</f>
        <v>1258</v>
      </c>
      <c r="I222" s="99">
        <f t="shared" si="25"/>
        <v>22438</v>
      </c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99">
        <f>Z223</f>
        <v>6300</v>
      </c>
      <c r="AA222" s="90">
        <f t="shared" si="22"/>
        <v>28738</v>
      </c>
      <c r="AB222" s="99"/>
      <c r="AC222" s="98">
        <f t="shared" si="23"/>
        <v>28738</v>
      </c>
    </row>
    <row r="223" spans="1:29" ht="44.25" hidden="1" customHeight="1">
      <c r="A223" s="45" t="s">
        <v>390</v>
      </c>
      <c r="B223" s="129">
        <v>466</v>
      </c>
      <c r="C223" s="62" t="s">
        <v>115</v>
      </c>
      <c r="D223" s="63" t="s">
        <v>392</v>
      </c>
      <c r="E223" s="63"/>
      <c r="F223" s="64">
        <f>SUM(F224)</f>
        <v>20054</v>
      </c>
      <c r="G223" s="64"/>
      <c r="H223" s="99">
        <f>H224</f>
        <v>1258</v>
      </c>
      <c r="I223" s="99">
        <f t="shared" si="25"/>
        <v>21312</v>
      </c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99">
        <f>Z224</f>
        <v>6300</v>
      </c>
      <c r="AA223" s="90">
        <f t="shared" si="22"/>
        <v>27612</v>
      </c>
      <c r="AB223" s="99"/>
      <c r="AC223" s="98">
        <f t="shared" si="23"/>
        <v>27612</v>
      </c>
    </row>
    <row r="224" spans="1:29" ht="41.25" hidden="1" customHeight="1">
      <c r="A224" s="16" t="s">
        <v>188</v>
      </c>
      <c r="B224" s="129">
        <v>466</v>
      </c>
      <c r="C224" s="62" t="s">
        <v>115</v>
      </c>
      <c r="D224" s="63" t="s">
        <v>392</v>
      </c>
      <c r="E224" s="63" t="s">
        <v>716</v>
      </c>
      <c r="F224" s="64">
        <v>20054</v>
      </c>
      <c r="G224" s="64"/>
      <c r="H224" s="99">
        <v>1258</v>
      </c>
      <c r="I224" s="99">
        <f t="shared" si="25"/>
        <v>21312</v>
      </c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99">
        <v>6300</v>
      </c>
      <c r="AA224" s="90">
        <f t="shared" si="22"/>
        <v>27612</v>
      </c>
      <c r="AB224" s="99"/>
      <c r="AC224" s="98">
        <f t="shared" si="23"/>
        <v>27612</v>
      </c>
    </row>
    <row r="225" spans="1:29" ht="27.75" hidden="1" customHeight="1">
      <c r="A225" s="16" t="s">
        <v>15</v>
      </c>
      <c r="B225" s="129">
        <v>466</v>
      </c>
      <c r="C225" s="62" t="s">
        <v>115</v>
      </c>
      <c r="D225" s="63" t="s">
        <v>441</v>
      </c>
      <c r="E225" s="63"/>
      <c r="F225" s="64">
        <f>F226</f>
        <v>1126</v>
      </c>
      <c r="G225" s="64"/>
      <c r="H225" s="99"/>
      <c r="I225" s="99">
        <f t="shared" si="25"/>
        <v>1126</v>
      </c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99"/>
      <c r="AA225" s="90">
        <f t="shared" si="22"/>
        <v>1126</v>
      </c>
      <c r="AB225" s="99"/>
      <c r="AC225" s="98">
        <f t="shared" si="23"/>
        <v>1126</v>
      </c>
    </row>
    <row r="226" spans="1:29" ht="34.5" hidden="1" customHeight="1">
      <c r="A226" s="16" t="s">
        <v>188</v>
      </c>
      <c r="B226" s="129">
        <v>466</v>
      </c>
      <c r="C226" s="62" t="s">
        <v>115</v>
      </c>
      <c r="D226" s="63" t="s">
        <v>441</v>
      </c>
      <c r="E226" s="63" t="s">
        <v>187</v>
      </c>
      <c r="F226" s="64">
        <v>1126</v>
      </c>
      <c r="G226" s="64"/>
      <c r="H226" s="99"/>
      <c r="I226" s="99">
        <f t="shared" si="25"/>
        <v>1126</v>
      </c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99"/>
      <c r="AA226" s="90">
        <f t="shared" si="22"/>
        <v>1126</v>
      </c>
      <c r="AB226" s="99"/>
      <c r="AC226" s="98">
        <f t="shared" si="23"/>
        <v>1126</v>
      </c>
    </row>
    <row r="227" spans="1:29" ht="42.75" hidden="1" customHeight="1">
      <c r="A227" s="16" t="s">
        <v>568</v>
      </c>
      <c r="B227" s="129">
        <v>466</v>
      </c>
      <c r="C227" s="62" t="s">
        <v>115</v>
      </c>
      <c r="D227" s="63" t="s">
        <v>569</v>
      </c>
      <c r="E227" s="63"/>
      <c r="F227" s="64">
        <f>F228</f>
        <v>21379.599999999999</v>
      </c>
      <c r="G227" s="64"/>
      <c r="H227" s="99"/>
      <c r="I227" s="99">
        <f t="shared" si="25"/>
        <v>21379.599999999999</v>
      </c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99"/>
      <c r="AA227" s="90">
        <f t="shared" si="22"/>
        <v>21379.599999999999</v>
      </c>
      <c r="AB227" s="99"/>
      <c r="AC227" s="98">
        <f t="shared" si="23"/>
        <v>21379.599999999999</v>
      </c>
    </row>
    <row r="228" spans="1:29" ht="35.25" hidden="1" customHeight="1">
      <c r="A228" s="16" t="s">
        <v>188</v>
      </c>
      <c r="B228" s="129">
        <v>466</v>
      </c>
      <c r="C228" s="62" t="s">
        <v>115</v>
      </c>
      <c r="D228" s="63" t="s">
        <v>569</v>
      </c>
      <c r="E228" s="63" t="s">
        <v>187</v>
      </c>
      <c r="F228" s="64">
        <v>21379.599999999999</v>
      </c>
      <c r="G228" s="64"/>
      <c r="H228" s="99"/>
      <c r="I228" s="99">
        <f t="shared" si="25"/>
        <v>21379.599999999999</v>
      </c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99"/>
      <c r="AA228" s="90">
        <f t="shared" si="22"/>
        <v>21379.599999999999</v>
      </c>
      <c r="AB228" s="99"/>
      <c r="AC228" s="98">
        <f t="shared" si="23"/>
        <v>21379.599999999999</v>
      </c>
    </row>
    <row r="229" spans="1:29" ht="42" hidden="1" customHeight="1">
      <c r="A229" s="43" t="s">
        <v>667</v>
      </c>
      <c r="B229" s="89">
        <v>466</v>
      </c>
      <c r="C229" s="60" t="s">
        <v>304</v>
      </c>
      <c r="D229" s="61" t="s">
        <v>256</v>
      </c>
      <c r="E229" s="63"/>
      <c r="F229" s="90">
        <f t="shared" ref="F229:F231" si="27">F230</f>
        <v>1000</v>
      </c>
      <c r="G229" s="90"/>
      <c r="H229" s="98">
        <f>H230</f>
        <v>3160</v>
      </c>
      <c r="I229" s="98">
        <f t="shared" si="25"/>
        <v>4160</v>
      </c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98">
        <f>Z230</f>
        <v>2200</v>
      </c>
      <c r="AA229" s="90">
        <f t="shared" si="22"/>
        <v>6360</v>
      </c>
      <c r="AB229" s="98"/>
      <c r="AC229" s="98">
        <f t="shared" si="23"/>
        <v>6360</v>
      </c>
    </row>
    <row r="230" spans="1:29" ht="33" hidden="1" customHeight="1">
      <c r="A230" s="21" t="s">
        <v>376</v>
      </c>
      <c r="B230" s="89">
        <v>466</v>
      </c>
      <c r="C230" s="60" t="s">
        <v>304</v>
      </c>
      <c r="D230" s="61" t="s">
        <v>669</v>
      </c>
      <c r="E230" s="61"/>
      <c r="F230" s="90">
        <f t="shared" si="27"/>
        <v>1000</v>
      </c>
      <c r="G230" s="90"/>
      <c r="H230" s="98">
        <f>H231</f>
        <v>3160</v>
      </c>
      <c r="I230" s="98">
        <f t="shared" si="25"/>
        <v>4160</v>
      </c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98">
        <f>Z231</f>
        <v>2200</v>
      </c>
      <c r="AA230" s="90">
        <f t="shared" si="22"/>
        <v>6360</v>
      </c>
      <c r="AB230" s="98"/>
      <c r="AC230" s="98">
        <f t="shared" si="23"/>
        <v>6360</v>
      </c>
    </row>
    <row r="231" spans="1:29" ht="24.75" hidden="1" customHeight="1">
      <c r="A231" s="23" t="s">
        <v>668</v>
      </c>
      <c r="B231" s="129">
        <v>466</v>
      </c>
      <c r="C231" s="62" t="s">
        <v>304</v>
      </c>
      <c r="D231" s="63" t="s">
        <v>670</v>
      </c>
      <c r="E231" s="63"/>
      <c r="F231" s="64">
        <f t="shared" si="27"/>
        <v>1000</v>
      </c>
      <c r="G231" s="64"/>
      <c r="H231" s="99">
        <f>H232</f>
        <v>3160</v>
      </c>
      <c r="I231" s="99">
        <f t="shared" si="25"/>
        <v>4160</v>
      </c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99">
        <f>Z232</f>
        <v>2200</v>
      </c>
      <c r="AA231" s="90">
        <f t="shared" si="22"/>
        <v>6360</v>
      </c>
      <c r="AB231" s="99"/>
      <c r="AC231" s="98">
        <f t="shared" si="23"/>
        <v>6360</v>
      </c>
    </row>
    <row r="232" spans="1:29" ht="29.25" hidden="1" customHeight="1">
      <c r="A232" s="23" t="s">
        <v>188</v>
      </c>
      <c r="B232" s="129">
        <v>466</v>
      </c>
      <c r="C232" s="62" t="s">
        <v>304</v>
      </c>
      <c r="D232" s="63" t="s">
        <v>670</v>
      </c>
      <c r="E232" s="63" t="s">
        <v>187</v>
      </c>
      <c r="F232" s="64">
        <v>1000</v>
      </c>
      <c r="G232" s="64"/>
      <c r="H232" s="99">
        <f>2160+1000</f>
        <v>3160</v>
      </c>
      <c r="I232" s="99">
        <f t="shared" si="25"/>
        <v>4160</v>
      </c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99">
        <v>2200</v>
      </c>
      <c r="AA232" s="90">
        <f t="shared" si="22"/>
        <v>6360</v>
      </c>
      <c r="AB232" s="99"/>
      <c r="AC232" s="98">
        <f t="shared" si="23"/>
        <v>6360</v>
      </c>
    </row>
    <row r="233" spans="1:29" ht="22.5" hidden="1" customHeight="1">
      <c r="A233" s="21" t="s">
        <v>615</v>
      </c>
      <c r="B233" s="129">
        <v>466</v>
      </c>
      <c r="C233" s="60" t="s">
        <v>328</v>
      </c>
      <c r="D233" s="63"/>
      <c r="E233" s="63"/>
      <c r="F233" s="90">
        <f>F234+F243</f>
        <v>22306.3</v>
      </c>
      <c r="G233" s="90">
        <f>G234+G243</f>
        <v>-106.3</v>
      </c>
      <c r="H233" s="90">
        <f>H234+H243</f>
        <v>2000</v>
      </c>
      <c r="I233" s="98">
        <f>F233+H233+G233</f>
        <v>24200</v>
      </c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98">
        <f>Z243+Z234</f>
        <v>16418.400000000001</v>
      </c>
      <c r="AA233" s="90">
        <f t="shared" si="22"/>
        <v>40618.400000000001</v>
      </c>
      <c r="AB233" s="98"/>
      <c r="AC233" s="98">
        <f t="shared" si="23"/>
        <v>40618.400000000001</v>
      </c>
    </row>
    <row r="234" spans="1:29" ht="19.5" hidden="1" customHeight="1">
      <c r="A234" s="21" t="s">
        <v>63</v>
      </c>
      <c r="B234" s="129">
        <v>466</v>
      </c>
      <c r="C234" s="61" t="s">
        <v>62</v>
      </c>
      <c r="D234" s="63"/>
      <c r="E234" s="63"/>
      <c r="F234" s="90">
        <f>F235+F239</f>
        <v>14700</v>
      </c>
      <c r="G234" s="90"/>
      <c r="H234" s="90">
        <f>H235+H239</f>
        <v>0</v>
      </c>
      <c r="I234" s="98">
        <f t="shared" si="25"/>
        <v>14700</v>
      </c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99">
        <f>Z235</f>
        <v>6300</v>
      </c>
      <c r="AA234" s="90">
        <f t="shared" si="22"/>
        <v>21000</v>
      </c>
      <c r="AB234" s="99"/>
      <c r="AC234" s="98">
        <f t="shared" si="23"/>
        <v>21000</v>
      </c>
    </row>
    <row r="235" spans="1:29" ht="54" hidden="1" customHeight="1">
      <c r="A235" s="51" t="s">
        <v>664</v>
      </c>
      <c r="B235" s="135">
        <v>466</v>
      </c>
      <c r="C235" s="69" t="s">
        <v>62</v>
      </c>
      <c r="D235" s="63" t="s">
        <v>260</v>
      </c>
      <c r="E235" s="63"/>
      <c r="F235" s="90">
        <f>F236</f>
        <v>10000</v>
      </c>
      <c r="G235" s="90"/>
      <c r="H235" s="99"/>
      <c r="I235" s="99">
        <f t="shared" si="25"/>
        <v>10000</v>
      </c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99">
        <f>Z238</f>
        <v>6300</v>
      </c>
      <c r="AA235" s="90">
        <f t="shared" si="22"/>
        <v>16300</v>
      </c>
      <c r="AB235" s="99"/>
      <c r="AC235" s="98">
        <f t="shared" si="23"/>
        <v>16300</v>
      </c>
    </row>
    <row r="236" spans="1:29" ht="34.5" hidden="1" customHeight="1">
      <c r="A236" s="23" t="s">
        <v>718</v>
      </c>
      <c r="B236" s="135">
        <v>466</v>
      </c>
      <c r="C236" s="69" t="s">
        <v>62</v>
      </c>
      <c r="D236" s="63" t="s">
        <v>401</v>
      </c>
      <c r="E236" s="63"/>
      <c r="F236" s="64">
        <f>F237</f>
        <v>10000</v>
      </c>
      <c r="G236" s="64"/>
      <c r="H236" s="99"/>
      <c r="I236" s="99">
        <f t="shared" si="25"/>
        <v>10000</v>
      </c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99"/>
      <c r="AA236" s="90">
        <f t="shared" si="22"/>
        <v>10000</v>
      </c>
      <c r="AB236" s="99"/>
      <c r="AC236" s="98">
        <f t="shared" si="23"/>
        <v>10000</v>
      </c>
    </row>
    <row r="237" spans="1:29" ht="30.75" hidden="1" customHeight="1">
      <c r="A237" s="16" t="s">
        <v>188</v>
      </c>
      <c r="B237" s="135">
        <v>466</v>
      </c>
      <c r="C237" s="69" t="s">
        <v>62</v>
      </c>
      <c r="D237" s="63" t="s">
        <v>401</v>
      </c>
      <c r="E237" s="63" t="s">
        <v>187</v>
      </c>
      <c r="F237" s="64">
        <v>10000</v>
      </c>
      <c r="G237" s="64"/>
      <c r="H237" s="99"/>
      <c r="I237" s="99">
        <f t="shared" si="25"/>
        <v>10000</v>
      </c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99"/>
      <c r="AA237" s="90">
        <f t="shared" si="22"/>
        <v>10000</v>
      </c>
      <c r="AB237" s="99"/>
      <c r="AC237" s="98">
        <f t="shared" si="23"/>
        <v>10000</v>
      </c>
    </row>
    <row r="238" spans="1:29" ht="42" hidden="1" customHeight="1">
      <c r="A238" s="16" t="s">
        <v>532</v>
      </c>
      <c r="B238" s="135">
        <v>466</v>
      </c>
      <c r="C238" s="69" t="s">
        <v>62</v>
      </c>
      <c r="D238" s="63" t="s">
        <v>825</v>
      </c>
      <c r="E238" s="63" t="s">
        <v>566</v>
      </c>
      <c r="F238" s="64"/>
      <c r="G238" s="64"/>
      <c r="H238" s="99"/>
      <c r="I238" s="99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99">
        <v>6300</v>
      </c>
      <c r="AA238" s="90">
        <f t="shared" si="22"/>
        <v>6300</v>
      </c>
      <c r="AB238" s="99"/>
      <c r="AC238" s="98">
        <f t="shared" si="23"/>
        <v>6300</v>
      </c>
    </row>
    <row r="239" spans="1:29" ht="54.75" hidden="1" customHeight="1">
      <c r="A239" s="21" t="s">
        <v>478</v>
      </c>
      <c r="B239" s="129">
        <v>466</v>
      </c>
      <c r="C239" s="61" t="s">
        <v>62</v>
      </c>
      <c r="D239" s="61" t="s">
        <v>479</v>
      </c>
      <c r="E239" s="63"/>
      <c r="F239" s="90">
        <f t="shared" ref="F239:F241" si="28">SUM(F240)</f>
        <v>4700</v>
      </c>
      <c r="G239" s="90"/>
      <c r="H239" s="99"/>
      <c r="I239" s="98">
        <f t="shared" si="25"/>
        <v>4700</v>
      </c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99"/>
      <c r="AA239" s="90">
        <f t="shared" si="22"/>
        <v>4700</v>
      </c>
      <c r="AB239" s="99"/>
      <c r="AC239" s="98">
        <f t="shared" si="23"/>
        <v>4700</v>
      </c>
    </row>
    <row r="240" spans="1:29" ht="40.5" hidden="1" customHeight="1">
      <c r="A240" s="16" t="s">
        <v>480</v>
      </c>
      <c r="B240" s="129">
        <v>466</v>
      </c>
      <c r="C240" s="63" t="s">
        <v>62</v>
      </c>
      <c r="D240" s="63" t="s">
        <v>481</v>
      </c>
      <c r="E240" s="63"/>
      <c r="F240" s="64">
        <f t="shared" si="28"/>
        <v>4700</v>
      </c>
      <c r="G240" s="64"/>
      <c r="H240" s="99"/>
      <c r="I240" s="99">
        <f t="shared" si="25"/>
        <v>4700</v>
      </c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99"/>
      <c r="AA240" s="90">
        <f t="shared" si="22"/>
        <v>4700</v>
      </c>
      <c r="AB240" s="99"/>
      <c r="AC240" s="98">
        <f t="shared" si="23"/>
        <v>4700</v>
      </c>
    </row>
    <row r="241" spans="1:29" ht="27.75" hidden="1" customHeight="1">
      <c r="A241" s="44" t="s">
        <v>482</v>
      </c>
      <c r="B241" s="129">
        <v>466</v>
      </c>
      <c r="C241" s="63" t="s">
        <v>62</v>
      </c>
      <c r="D241" s="63" t="s">
        <v>483</v>
      </c>
      <c r="E241" s="63"/>
      <c r="F241" s="64">
        <f t="shared" si="28"/>
        <v>4700</v>
      </c>
      <c r="G241" s="64"/>
      <c r="H241" s="99"/>
      <c r="I241" s="99">
        <f t="shared" si="25"/>
        <v>4700</v>
      </c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99"/>
      <c r="AA241" s="90">
        <f t="shared" si="22"/>
        <v>4700</v>
      </c>
      <c r="AB241" s="99"/>
      <c r="AC241" s="98">
        <f t="shared" si="23"/>
        <v>4700</v>
      </c>
    </row>
    <row r="242" spans="1:29" ht="42" hidden="1" customHeight="1">
      <c r="A242" s="16" t="s">
        <v>532</v>
      </c>
      <c r="B242" s="129">
        <v>466</v>
      </c>
      <c r="C242" s="63" t="s">
        <v>62</v>
      </c>
      <c r="D242" s="63" t="s">
        <v>483</v>
      </c>
      <c r="E242" s="63" t="s">
        <v>566</v>
      </c>
      <c r="F242" s="64">
        <v>4700</v>
      </c>
      <c r="G242" s="64"/>
      <c r="H242" s="99"/>
      <c r="I242" s="99">
        <f t="shared" si="25"/>
        <v>4700</v>
      </c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99"/>
      <c r="AA242" s="90">
        <f t="shared" si="22"/>
        <v>4700</v>
      </c>
      <c r="AB242" s="99"/>
      <c r="AC242" s="98">
        <f t="shared" si="23"/>
        <v>4700</v>
      </c>
    </row>
    <row r="243" spans="1:29" ht="27" hidden="1" customHeight="1">
      <c r="A243" s="21" t="s">
        <v>574</v>
      </c>
      <c r="B243" s="89">
        <v>466</v>
      </c>
      <c r="C243" s="83" t="s">
        <v>564</v>
      </c>
      <c r="D243" s="61"/>
      <c r="E243" s="61"/>
      <c r="F243" s="90">
        <f>F244+F248</f>
        <v>7606.3</v>
      </c>
      <c r="G243" s="90">
        <f>G244+G248</f>
        <v>-106.3</v>
      </c>
      <c r="H243" s="98">
        <f>H244</f>
        <v>2000</v>
      </c>
      <c r="I243" s="98">
        <f>F243+H243+G243</f>
        <v>9500</v>
      </c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98">
        <f>Z248</f>
        <v>10118.4</v>
      </c>
      <c r="AA243" s="90">
        <f t="shared" si="22"/>
        <v>19618.400000000001</v>
      </c>
      <c r="AB243" s="98"/>
      <c r="AC243" s="98">
        <f t="shared" si="23"/>
        <v>19618.400000000001</v>
      </c>
    </row>
    <row r="244" spans="1:29" ht="40.5" hidden="1" customHeight="1">
      <c r="A244" s="51" t="s">
        <v>664</v>
      </c>
      <c r="B244" s="129">
        <v>466</v>
      </c>
      <c r="C244" s="83" t="s">
        <v>564</v>
      </c>
      <c r="D244" s="61" t="s">
        <v>260</v>
      </c>
      <c r="E244" s="61"/>
      <c r="F244" s="90">
        <f>F245</f>
        <v>3500</v>
      </c>
      <c r="G244" s="90"/>
      <c r="H244" s="98">
        <f>H245</f>
        <v>2000</v>
      </c>
      <c r="I244" s="98">
        <f t="shared" si="25"/>
        <v>5500</v>
      </c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99"/>
      <c r="AA244" s="90">
        <f t="shared" si="22"/>
        <v>5500</v>
      </c>
      <c r="AB244" s="99"/>
      <c r="AC244" s="98">
        <f t="shared" si="23"/>
        <v>5500</v>
      </c>
    </row>
    <row r="245" spans="1:29" ht="32.25" hidden="1" customHeight="1">
      <c r="A245" s="23" t="s">
        <v>205</v>
      </c>
      <c r="B245" s="129">
        <v>466</v>
      </c>
      <c r="C245" s="116" t="s">
        <v>564</v>
      </c>
      <c r="D245" s="63" t="s">
        <v>499</v>
      </c>
      <c r="E245" s="63"/>
      <c r="F245" s="64">
        <f>F246+F247</f>
        <v>3500</v>
      </c>
      <c r="G245" s="64"/>
      <c r="H245" s="64">
        <f>H246+H247</f>
        <v>2000</v>
      </c>
      <c r="I245" s="99">
        <f t="shared" si="25"/>
        <v>5500</v>
      </c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99"/>
      <c r="AA245" s="90">
        <f t="shared" si="22"/>
        <v>5500</v>
      </c>
      <c r="AB245" s="99"/>
      <c r="AC245" s="98">
        <f t="shared" si="23"/>
        <v>5500</v>
      </c>
    </row>
    <row r="246" spans="1:29" ht="32.25" hidden="1" customHeight="1">
      <c r="A246" s="16" t="s">
        <v>717</v>
      </c>
      <c r="B246" s="129">
        <v>466</v>
      </c>
      <c r="C246" s="116" t="s">
        <v>564</v>
      </c>
      <c r="D246" s="63" t="s">
        <v>499</v>
      </c>
      <c r="E246" s="63" t="s">
        <v>716</v>
      </c>
      <c r="F246" s="64">
        <v>2000</v>
      </c>
      <c r="G246" s="64"/>
      <c r="H246" s="99">
        <v>1000</v>
      </c>
      <c r="I246" s="99">
        <f t="shared" si="25"/>
        <v>3000</v>
      </c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99"/>
      <c r="AA246" s="90">
        <f t="shared" si="22"/>
        <v>3000</v>
      </c>
      <c r="AB246" s="99"/>
      <c r="AC246" s="98">
        <f t="shared" si="23"/>
        <v>3000</v>
      </c>
    </row>
    <row r="247" spans="1:29" ht="32.25" hidden="1" customHeight="1">
      <c r="A247" s="16" t="s">
        <v>188</v>
      </c>
      <c r="B247" s="129">
        <v>466</v>
      </c>
      <c r="C247" s="116" t="s">
        <v>564</v>
      </c>
      <c r="D247" s="63" t="s">
        <v>499</v>
      </c>
      <c r="E247" s="63" t="s">
        <v>530</v>
      </c>
      <c r="F247" s="64">
        <v>1500</v>
      </c>
      <c r="G247" s="64"/>
      <c r="H247" s="99">
        <v>1000</v>
      </c>
      <c r="I247" s="99">
        <f t="shared" si="25"/>
        <v>2500</v>
      </c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99"/>
      <c r="AA247" s="90">
        <f t="shared" si="22"/>
        <v>2500</v>
      </c>
      <c r="AB247" s="99"/>
      <c r="AC247" s="98">
        <f t="shared" si="23"/>
        <v>2500</v>
      </c>
    </row>
    <row r="248" spans="1:29" ht="36" hidden="1" customHeight="1">
      <c r="A248" s="21" t="s">
        <v>666</v>
      </c>
      <c r="B248" s="89">
        <v>466</v>
      </c>
      <c r="C248" s="83" t="s">
        <v>564</v>
      </c>
      <c r="D248" s="61" t="s">
        <v>642</v>
      </c>
      <c r="E248" s="61"/>
      <c r="F248" s="90">
        <f>F251+F252</f>
        <v>4106.3</v>
      </c>
      <c r="G248" s="90">
        <f>G251+G252</f>
        <v>-106.3</v>
      </c>
      <c r="H248" s="99"/>
      <c r="I248" s="98">
        <f>F248+H248+G248</f>
        <v>4000</v>
      </c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98">
        <f>Z249</f>
        <v>10118.4</v>
      </c>
      <c r="AA248" s="90">
        <f t="shared" si="22"/>
        <v>14118.4</v>
      </c>
      <c r="AB248" s="98"/>
      <c r="AC248" s="98">
        <f t="shared" si="23"/>
        <v>14118.4</v>
      </c>
    </row>
    <row r="249" spans="1:29" ht="27.75" hidden="1" customHeight="1">
      <c r="A249" s="21" t="s">
        <v>640</v>
      </c>
      <c r="B249" s="89">
        <v>466</v>
      </c>
      <c r="C249" s="61" t="s">
        <v>573</v>
      </c>
      <c r="D249" s="61" t="s">
        <v>639</v>
      </c>
      <c r="E249" s="61"/>
      <c r="F249" s="90">
        <f>F250</f>
        <v>4106.3</v>
      </c>
      <c r="G249" s="90">
        <f>G250</f>
        <v>-106.3</v>
      </c>
      <c r="H249" s="99"/>
      <c r="I249" s="98">
        <f t="shared" ref="I249:I252" si="29">F249+H249+G249</f>
        <v>4000</v>
      </c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98">
        <f>Z250</f>
        <v>10118.4</v>
      </c>
      <c r="AA249" s="90">
        <f t="shared" si="22"/>
        <v>14118.4</v>
      </c>
      <c r="AB249" s="98"/>
      <c r="AC249" s="98">
        <f t="shared" si="23"/>
        <v>14118.4</v>
      </c>
    </row>
    <row r="250" spans="1:29" ht="29.25" hidden="1" customHeight="1">
      <c r="A250" s="16" t="s">
        <v>641</v>
      </c>
      <c r="B250" s="129">
        <v>466</v>
      </c>
      <c r="C250" s="116" t="s">
        <v>564</v>
      </c>
      <c r="D250" s="63" t="s">
        <v>638</v>
      </c>
      <c r="E250" s="63"/>
      <c r="F250" s="64">
        <f>F251+F252</f>
        <v>4106.3</v>
      </c>
      <c r="G250" s="64">
        <f>G251+G252</f>
        <v>-106.3</v>
      </c>
      <c r="H250" s="99"/>
      <c r="I250" s="99">
        <f t="shared" si="29"/>
        <v>4000</v>
      </c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99">
        <f>Z251</f>
        <v>10118.4</v>
      </c>
      <c r="AA250" s="90">
        <f t="shared" si="22"/>
        <v>14118.4</v>
      </c>
      <c r="AB250" s="99"/>
      <c r="AC250" s="98">
        <f t="shared" si="23"/>
        <v>14118.4</v>
      </c>
    </row>
    <row r="251" spans="1:29" ht="29.25" hidden="1" customHeight="1">
      <c r="A251" s="16" t="s">
        <v>634</v>
      </c>
      <c r="B251" s="129">
        <v>466</v>
      </c>
      <c r="C251" s="116" t="s">
        <v>564</v>
      </c>
      <c r="D251" s="63" t="s">
        <v>616</v>
      </c>
      <c r="E251" s="63" t="s">
        <v>530</v>
      </c>
      <c r="F251" s="64">
        <v>106.3</v>
      </c>
      <c r="G251" s="64">
        <v>-106.3</v>
      </c>
      <c r="H251" s="99"/>
      <c r="I251" s="98">
        <f t="shared" si="29"/>
        <v>0</v>
      </c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152">
        <v>10118.4</v>
      </c>
      <c r="AA251" s="90">
        <f t="shared" si="22"/>
        <v>10118.4</v>
      </c>
      <c r="AB251" s="152"/>
      <c r="AC251" s="98">
        <f t="shared" si="23"/>
        <v>10118.4</v>
      </c>
    </row>
    <row r="252" spans="1:29" ht="20.25" hidden="1" customHeight="1">
      <c r="A252" s="16" t="s">
        <v>633</v>
      </c>
      <c r="B252" s="129">
        <v>466</v>
      </c>
      <c r="C252" s="116" t="s">
        <v>564</v>
      </c>
      <c r="D252" s="63" t="s">
        <v>617</v>
      </c>
      <c r="E252" s="63" t="s">
        <v>530</v>
      </c>
      <c r="F252" s="64">
        <v>4000</v>
      </c>
      <c r="G252" s="64"/>
      <c r="H252" s="99"/>
      <c r="I252" s="98">
        <f t="shared" si="29"/>
        <v>4000</v>
      </c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99"/>
      <c r="AA252" s="90">
        <f t="shared" si="22"/>
        <v>4000</v>
      </c>
      <c r="AB252" s="99"/>
      <c r="AC252" s="98">
        <f t="shared" si="23"/>
        <v>4000</v>
      </c>
    </row>
    <row r="253" spans="1:29" ht="23.25" customHeight="1">
      <c r="A253" s="37" t="s">
        <v>287</v>
      </c>
      <c r="B253" s="89">
        <v>466</v>
      </c>
      <c r="C253" s="83"/>
      <c r="D253" s="61"/>
      <c r="E253" s="61"/>
      <c r="F253" s="90">
        <f>F257</f>
        <v>1000</v>
      </c>
      <c r="G253" s="90"/>
      <c r="H253" s="98">
        <f>H254</f>
        <v>2100</v>
      </c>
      <c r="I253" s="98">
        <f t="shared" si="25"/>
        <v>3100</v>
      </c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98">
        <f>Z254</f>
        <v>500</v>
      </c>
      <c r="AA253" s="90">
        <f t="shared" si="22"/>
        <v>3600</v>
      </c>
      <c r="AB253" s="98">
        <f>AB254</f>
        <v>1500</v>
      </c>
      <c r="AC253" s="98">
        <f t="shared" si="23"/>
        <v>5100</v>
      </c>
    </row>
    <row r="254" spans="1:29" ht="57.75" customHeight="1">
      <c r="A254" s="51" t="s">
        <v>664</v>
      </c>
      <c r="B254" s="129">
        <v>466</v>
      </c>
      <c r="C254" s="83" t="s">
        <v>843</v>
      </c>
      <c r="D254" s="61" t="s">
        <v>260</v>
      </c>
      <c r="E254" s="61"/>
      <c r="F254" s="90">
        <f>F257</f>
        <v>1000</v>
      </c>
      <c r="G254" s="90"/>
      <c r="H254" s="98">
        <f>H257+H259</f>
        <v>2100</v>
      </c>
      <c r="I254" s="98">
        <f t="shared" si="25"/>
        <v>3100</v>
      </c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98">
        <f>Z257</f>
        <v>500</v>
      </c>
      <c r="AA254" s="90">
        <f t="shared" si="22"/>
        <v>3600</v>
      </c>
      <c r="AB254" s="98">
        <f>AB255</f>
        <v>1500</v>
      </c>
      <c r="AC254" s="98">
        <f t="shared" si="23"/>
        <v>5100</v>
      </c>
    </row>
    <row r="255" spans="1:29" ht="39" customHeight="1">
      <c r="A255" s="23" t="s">
        <v>205</v>
      </c>
      <c r="B255" s="129">
        <v>466</v>
      </c>
      <c r="C255" s="116" t="s">
        <v>464</v>
      </c>
      <c r="D255" s="63" t="s">
        <v>499</v>
      </c>
      <c r="E255" s="63"/>
      <c r="F255" s="90"/>
      <c r="G255" s="90"/>
      <c r="H255" s="98"/>
      <c r="I255" s="98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98"/>
      <c r="AA255" s="90"/>
      <c r="AB255" s="98">
        <f>AB256</f>
        <v>1500</v>
      </c>
      <c r="AC255" s="98">
        <f t="shared" si="23"/>
        <v>1500</v>
      </c>
    </row>
    <row r="256" spans="1:29" ht="42" customHeight="1">
      <c r="A256" s="23" t="s">
        <v>188</v>
      </c>
      <c r="B256" s="129">
        <v>466</v>
      </c>
      <c r="C256" s="116" t="s">
        <v>464</v>
      </c>
      <c r="D256" s="63" t="s">
        <v>499</v>
      </c>
      <c r="E256" s="63" t="s">
        <v>187</v>
      </c>
      <c r="F256" s="90"/>
      <c r="G256" s="90"/>
      <c r="H256" s="98"/>
      <c r="I256" s="98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98"/>
      <c r="AA256" s="90"/>
      <c r="AB256" s="98">
        <v>1500</v>
      </c>
      <c r="AC256" s="98">
        <f t="shared" si="23"/>
        <v>1500</v>
      </c>
    </row>
    <row r="257" spans="1:29" ht="33.75" customHeight="1">
      <c r="A257" s="23" t="s">
        <v>205</v>
      </c>
      <c r="B257" s="129">
        <v>466</v>
      </c>
      <c r="C257" s="116" t="s">
        <v>598</v>
      </c>
      <c r="D257" s="63" t="s">
        <v>499</v>
      </c>
      <c r="E257" s="63"/>
      <c r="F257" s="64">
        <f>F258</f>
        <v>1000</v>
      </c>
      <c r="G257" s="64"/>
      <c r="H257" s="99">
        <f>H258</f>
        <v>1100</v>
      </c>
      <c r="I257" s="99">
        <f t="shared" si="25"/>
        <v>2100</v>
      </c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99">
        <f>Z258</f>
        <v>500</v>
      </c>
      <c r="AA257" s="90">
        <f t="shared" si="22"/>
        <v>2600</v>
      </c>
      <c r="AB257" s="99"/>
      <c r="AC257" s="98">
        <f t="shared" si="23"/>
        <v>2600</v>
      </c>
    </row>
    <row r="258" spans="1:29" ht="36" customHeight="1">
      <c r="A258" s="23" t="s">
        <v>188</v>
      </c>
      <c r="B258" s="129">
        <v>466</v>
      </c>
      <c r="C258" s="116" t="s">
        <v>598</v>
      </c>
      <c r="D258" s="63" t="s">
        <v>499</v>
      </c>
      <c r="E258" s="63" t="s">
        <v>187</v>
      </c>
      <c r="F258" s="64">
        <v>1000</v>
      </c>
      <c r="G258" s="64"/>
      <c r="H258" s="99">
        <v>1100</v>
      </c>
      <c r="I258" s="99">
        <f t="shared" si="25"/>
        <v>2100</v>
      </c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99">
        <v>500</v>
      </c>
      <c r="AA258" s="90">
        <f t="shared" si="22"/>
        <v>2600</v>
      </c>
      <c r="AB258" s="99"/>
      <c r="AC258" s="98">
        <f t="shared" si="23"/>
        <v>2600</v>
      </c>
    </row>
    <row r="259" spans="1:29" ht="36" customHeight="1">
      <c r="A259" s="23" t="s">
        <v>205</v>
      </c>
      <c r="B259" s="129">
        <v>466</v>
      </c>
      <c r="C259" s="116" t="s">
        <v>767</v>
      </c>
      <c r="D259" s="63" t="s">
        <v>499</v>
      </c>
      <c r="E259" s="63"/>
      <c r="F259" s="64"/>
      <c r="G259" s="64"/>
      <c r="H259" s="99">
        <f>H260</f>
        <v>1000</v>
      </c>
      <c r="I259" s="99">
        <f t="shared" si="25"/>
        <v>1000</v>
      </c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99"/>
      <c r="AA259" s="90">
        <f t="shared" si="22"/>
        <v>1000</v>
      </c>
      <c r="AB259" s="99"/>
      <c r="AC259" s="98">
        <f t="shared" si="23"/>
        <v>1000</v>
      </c>
    </row>
    <row r="260" spans="1:29" ht="36" customHeight="1">
      <c r="A260" s="23" t="s">
        <v>188</v>
      </c>
      <c r="B260" s="129">
        <v>466</v>
      </c>
      <c r="C260" s="116" t="s">
        <v>767</v>
      </c>
      <c r="D260" s="63" t="s">
        <v>499</v>
      </c>
      <c r="E260" s="63" t="s">
        <v>187</v>
      </c>
      <c r="F260" s="64"/>
      <c r="G260" s="64"/>
      <c r="H260" s="99">
        <v>1000</v>
      </c>
      <c r="I260" s="99">
        <f t="shared" si="25"/>
        <v>1000</v>
      </c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99"/>
      <c r="AA260" s="90">
        <f t="shared" si="22"/>
        <v>1000</v>
      </c>
      <c r="AB260" s="99"/>
      <c r="AC260" s="98">
        <f t="shared" si="23"/>
        <v>1000</v>
      </c>
    </row>
    <row r="261" spans="1:29" ht="27" hidden="1" customHeight="1">
      <c r="A261" s="21" t="s">
        <v>285</v>
      </c>
      <c r="B261" s="89">
        <v>466</v>
      </c>
      <c r="C261" s="60" t="s">
        <v>101</v>
      </c>
      <c r="D261" s="61"/>
      <c r="E261" s="61"/>
      <c r="F261" s="90">
        <f>F263</f>
        <v>1500</v>
      </c>
      <c r="G261" s="90"/>
      <c r="H261" s="98">
        <f>H262</f>
        <v>600</v>
      </c>
      <c r="I261" s="98">
        <f t="shared" si="25"/>
        <v>2100</v>
      </c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98">
        <f>Z262</f>
        <v>1000</v>
      </c>
      <c r="AA261" s="90">
        <f t="shared" si="22"/>
        <v>3100</v>
      </c>
      <c r="AB261" s="98"/>
      <c r="AC261" s="98">
        <f t="shared" si="23"/>
        <v>3100</v>
      </c>
    </row>
    <row r="262" spans="1:29" ht="56.25" hidden="1" customHeight="1">
      <c r="A262" s="51" t="s">
        <v>664</v>
      </c>
      <c r="B262" s="89">
        <v>466</v>
      </c>
      <c r="C262" s="60" t="s">
        <v>101</v>
      </c>
      <c r="D262" s="61" t="s">
        <v>260</v>
      </c>
      <c r="E262" s="61"/>
      <c r="F262" s="90">
        <f>F263</f>
        <v>1500</v>
      </c>
      <c r="G262" s="90"/>
      <c r="H262" s="98">
        <f>H263</f>
        <v>600</v>
      </c>
      <c r="I262" s="98">
        <f t="shared" si="25"/>
        <v>2100</v>
      </c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98">
        <f>Z263</f>
        <v>1000</v>
      </c>
      <c r="AA262" s="90">
        <f t="shared" si="22"/>
        <v>3100</v>
      </c>
      <c r="AB262" s="98"/>
      <c r="AC262" s="98">
        <f t="shared" si="23"/>
        <v>3100</v>
      </c>
    </row>
    <row r="263" spans="1:29" ht="36.75" hidden="1" customHeight="1">
      <c r="A263" s="23" t="s">
        <v>205</v>
      </c>
      <c r="B263" s="129">
        <v>466</v>
      </c>
      <c r="C263" s="62" t="s">
        <v>101</v>
      </c>
      <c r="D263" s="63" t="s">
        <v>499</v>
      </c>
      <c r="E263" s="63"/>
      <c r="F263" s="64">
        <f>F264</f>
        <v>1500</v>
      </c>
      <c r="G263" s="64"/>
      <c r="H263" s="99">
        <f>H265</f>
        <v>600</v>
      </c>
      <c r="I263" s="99">
        <f t="shared" si="25"/>
        <v>2100</v>
      </c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99">
        <f>Z264</f>
        <v>1000</v>
      </c>
      <c r="AA263" s="90">
        <f t="shared" si="22"/>
        <v>3100</v>
      </c>
      <c r="AB263" s="99"/>
      <c r="AC263" s="98">
        <f t="shared" si="23"/>
        <v>3100</v>
      </c>
    </row>
    <row r="264" spans="1:29" ht="35.25" hidden="1" customHeight="1">
      <c r="A264" s="23" t="s">
        <v>188</v>
      </c>
      <c r="B264" s="129">
        <v>466</v>
      </c>
      <c r="C264" s="62" t="s">
        <v>101</v>
      </c>
      <c r="D264" s="63" t="s">
        <v>499</v>
      </c>
      <c r="E264" s="63" t="s">
        <v>530</v>
      </c>
      <c r="F264" s="64">
        <v>1500</v>
      </c>
      <c r="G264" s="64"/>
      <c r="H264" s="99"/>
      <c r="I264" s="99">
        <f t="shared" si="25"/>
        <v>1500</v>
      </c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99">
        <v>1000</v>
      </c>
      <c r="AA264" s="90">
        <f t="shared" si="22"/>
        <v>2500</v>
      </c>
      <c r="AB264" s="99"/>
      <c r="AC264" s="98">
        <f t="shared" si="23"/>
        <v>2500</v>
      </c>
    </row>
    <row r="265" spans="1:29" ht="35.25" hidden="1" customHeight="1">
      <c r="A265" s="23" t="s">
        <v>188</v>
      </c>
      <c r="B265" s="129">
        <v>466</v>
      </c>
      <c r="C265" s="62" t="s">
        <v>101</v>
      </c>
      <c r="D265" s="63" t="s">
        <v>499</v>
      </c>
      <c r="E265" s="63" t="s">
        <v>566</v>
      </c>
      <c r="F265" s="64"/>
      <c r="G265" s="64"/>
      <c r="H265" s="99">
        <v>600</v>
      </c>
      <c r="I265" s="99">
        <f t="shared" si="25"/>
        <v>600</v>
      </c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99"/>
      <c r="AA265" s="90">
        <f t="shared" si="22"/>
        <v>600</v>
      </c>
      <c r="AB265" s="99"/>
      <c r="AC265" s="98">
        <f t="shared" si="23"/>
        <v>600</v>
      </c>
    </row>
    <row r="266" spans="1:29" ht="42" hidden="1" customHeight="1">
      <c r="A266" s="37" t="s">
        <v>7</v>
      </c>
      <c r="B266" s="89">
        <v>466</v>
      </c>
      <c r="C266" s="61" t="s">
        <v>102</v>
      </c>
      <c r="D266" s="61" t="s">
        <v>350</v>
      </c>
      <c r="E266" s="63"/>
      <c r="F266" s="90">
        <f>F267</f>
        <v>1259.4000000000001</v>
      </c>
      <c r="G266" s="90"/>
      <c r="H266" s="99"/>
      <c r="I266" s="98">
        <f t="shared" si="25"/>
        <v>1259.4000000000001</v>
      </c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99"/>
      <c r="AA266" s="90">
        <f t="shared" si="22"/>
        <v>1259.4000000000001</v>
      </c>
      <c r="AB266" s="99"/>
      <c r="AC266" s="98">
        <f t="shared" si="23"/>
        <v>1259.4000000000001</v>
      </c>
    </row>
    <row r="267" spans="1:29" ht="44.25" hidden="1" customHeight="1">
      <c r="A267" s="23" t="s">
        <v>681</v>
      </c>
      <c r="B267" s="129">
        <v>466</v>
      </c>
      <c r="C267" s="63" t="s">
        <v>102</v>
      </c>
      <c r="D267" s="63" t="s">
        <v>594</v>
      </c>
      <c r="E267" s="63"/>
      <c r="F267" s="64">
        <f>F268+F269</f>
        <v>1259.4000000000001</v>
      </c>
      <c r="G267" s="64"/>
      <c r="H267" s="99"/>
      <c r="I267" s="99">
        <f t="shared" si="25"/>
        <v>1259.4000000000001</v>
      </c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99"/>
      <c r="AA267" s="90">
        <f t="shared" si="22"/>
        <v>1259.4000000000001</v>
      </c>
      <c r="AB267" s="99"/>
      <c r="AC267" s="98">
        <f t="shared" si="23"/>
        <v>1259.4000000000001</v>
      </c>
    </row>
    <row r="268" spans="1:29" ht="37.5" hidden="1" customHeight="1">
      <c r="A268" s="16" t="s">
        <v>596</v>
      </c>
      <c r="B268" s="129">
        <v>466</v>
      </c>
      <c r="C268" s="63" t="s">
        <v>102</v>
      </c>
      <c r="D268" s="63" t="s">
        <v>593</v>
      </c>
      <c r="E268" s="63" t="s">
        <v>187</v>
      </c>
      <c r="F268" s="64">
        <v>1258.4000000000001</v>
      </c>
      <c r="G268" s="64"/>
      <c r="H268" s="99"/>
      <c r="I268" s="99">
        <f t="shared" si="25"/>
        <v>1258.4000000000001</v>
      </c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99"/>
      <c r="AA268" s="90">
        <f t="shared" si="22"/>
        <v>1258.4000000000001</v>
      </c>
      <c r="AB268" s="99"/>
      <c r="AC268" s="98">
        <f t="shared" si="23"/>
        <v>1258.4000000000001</v>
      </c>
    </row>
    <row r="269" spans="1:29" ht="38.25" hidden="1" customHeight="1">
      <c r="A269" s="16" t="s">
        <v>597</v>
      </c>
      <c r="B269" s="129">
        <v>466</v>
      </c>
      <c r="C269" s="63" t="s">
        <v>102</v>
      </c>
      <c r="D269" s="63" t="s">
        <v>595</v>
      </c>
      <c r="E269" s="63" t="s">
        <v>187</v>
      </c>
      <c r="F269" s="64">
        <v>1</v>
      </c>
      <c r="G269" s="64"/>
      <c r="H269" s="99"/>
      <c r="I269" s="99">
        <f t="shared" si="25"/>
        <v>1</v>
      </c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99"/>
      <c r="AA269" s="90">
        <f t="shared" si="22"/>
        <v>1</v>
      </c>
      <c r="AB269" s="99"/>
      <c r="AC269" s="98">
        <f t="shared" si="23"/>
        <v>1</v>
      </c>
    </row>
    <row r="270" spans="1:29" ht="21.75" customHeight="1">
      <c r="A270" s="21" t="s">
        <v>622</v>
      </c>
      <c r="B270" s="89">
        <v>466</v>
      </c>
      <c r="C270" s="61" t="s">
        <v>215</v>
      </c>
      <c r="D270" s="61"/>
      <c r="E270" s="61"/>
      <c r="F270" s="90">
        <f>F271</f>
        <v>3500</v>
      </c>
      <c r="G270" s="90"/>
      <c r="H270" s="98">
        <f>H271</f>
        <v>1700</v>
      </c>
      <c r="I270" s="98">
        <f t="shared" si="25"/>
        <v>5200</v>
      </c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99"/>
      <c r="AA270" s="90">
        <f t="shared" si="22"/>
        <v>5200</v>
      </c>
      <c r="AB270" s="98">
        <f>AB271</f>
        <v>16638.3</v>
      </c>
      <c r="AC270" s="98">
        <f t="shared" si="23"/>
        <v>21838.3</v>
      </c>
    </row>
    <row r="271" spans="1:29" ht="36" customHeight="1">
      <c r="A271" s="21" t="s">
        <v>663</v>
      </c>
      <c r="B271" s="136">
        <v>466</v>
      </c>
      <c r="C271" s="60" t="s">
        <v>97</v>
      </c>
      <c r="D271" s="61" t="s">
        <v>354</v>
      </c>
      <c r="E271" s="61"/>
      <c r="F271" s="90">
        <f>F272</f>
        <v>3500</v>
      </c>
      <c r="G271" s="90"/>
      <c r="H271" s="98">
        <f>H272</f>
        <v>1700</v>
      </c>
      <c r="I271" s="98">
        <f t="shared" si="25"/>
        <v>5200</v>
      </c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99"/>
      <c r="AA271" s="90">
        <f t="shared" ref="AA271:AA335" si="30">I271+Z271</f>
        <v>5200</v>
      </c>
      <c r="AB271" s="98">
        <f>AB272</f>
        <v>16638.3</v>
      </c>
      <c r="AC271" s="98">
        <f t="shared" ref="AC271:AC335" si="31">AA271+AB271</f>
        <v>21838.3</v>
      </c>
    </row>
    <row r="272" spans="1:29" ht="42" customHeight="1">
      <c r="A272" s="16" t="s">
        <v>377</v>
      </c>
      <c r="B272" s="137">
        <v>466</v>
      </c>
      <c r="C272" s="62" t="s">
        <v>97</v>
      </c>
      <c r="D272" s="63" t="s">
        <v>414</v>
      </c>
      <c r="E272" s="63"/>
      <c r="F272" s="64">
        <f>F273+F275</f>
        <v>3500</v>
      </c>
      <c r="G272" s="64"/>
      <c r="H272" s="99">
        <f>H273</f>
        <v>1700</v>
      </c>
      <c r="I272" s="99">
        <f t="shared" si="25"/>
        <v>5200</v>
      </c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99"/>
      <c r="AA272" s="90">
        <f t="shared" si="30"/>
        <v>5200</v>
      </c>
      <c r="AB272" s="99">
        <f>AB276</f>
        <v>16638.3</v>
      </c>
      <c r="AC272" s="98">
        <f t="shared" si="31"/>
        <v>21838.3</v>
      </c>
    </row>
    <row r="273" spans="1:29" ht="33.75" customHeight="1">
      <c r="A273" s="16" t="s">
        <v>13</v>
      </c>
      <c r="B273" s="137">
        <v>466</v>
      </c>
      <c r="C273" s="62" t="s">
        <v>97</v>
      </c>
      <c r="D273" s="63" t="s">
        <v>546</v>
      </c>
      <c r="E273" s="61"/>
      <c r="F273" s="64">
        <f>SUM(F274)</f>
        <v>3500</v>
      </c>
      <c r="G273" s="64"/>
      <c r="H273" s="99">
        <f>H274</f>
        <v>1700</v>
      </c>
      <c r="I273" s="99">
        <f t="shared" si="25"/>
        <v>5200</v>
      </c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99"/>
      <c r="AA273" s="90">
        <f t="shared" si="30"/>
        <v>5200</v>
      </c>
      <c r="AB273" s="99"/>
      <c r="AC273" s="98">
        <f t="shared" si="31"/>
        <v>5200</v>
      </c>
    </row>
    <row r="274" spans="1:29" ht="27.75" customHeight="1">
      <c r="A274" s="27" t="s">
        <v>150</v>
      </c>
      <c r="B274" s="137">
        <v>466</v>
      </c>
      <c r="C274" s="62" t="s">
        <v>97</v>
      </c>
      <c r="D274" s="63" t="s">
        <v>546</v>
      </c>
      <c r="E274" s="63" t="s">
        <v>148</v>
      </c>
      <c r="F274" s="64">
        <v>3500</v>
      </c>
      <c r="G274" s="64"/>
      <c r="H274" s="99">
        <v>1700</v>
      </c>
      <c r="I274" s="99">
        <f t="shared" si="25"/>
        <v>5200</v>
      </c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99"/>
      <c r="AA274" s="90">
        <f t="shared" si="30"/>
        <v>5200</v>
      </c>
      <c r="AB274" s="99"/>
      <c r="AC274" s="98">
        <f t="shared" si="31"/>
        <v>5200</v>
      </c>
    </row>
    <row r="275" spans="1:29" ht="30.75" customHeight="1">
      <c r="A275" s="15" t="s">
        <v>534</v>
      </c>
      <c r="B275" s="137">
        <v>466</v>
      </c>
      <c r="C275" s="62" t="s">
        <v>97</v>
      </c>
      <c r="D275" s="63" t="s">
        <v>618</v>
      </c>
      <c r="E275" s="63"/>
      <c r="F275" s="64">
        <f>F276</f>
        <v>0</v>
      </c>
      <c r="G275" s="64"/>
      <c r="H275" s="99"/>
      <c r="I275" s="99">
        <f t="shared" si="25"/>
        <v>0</v>
      </c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99"/>
      <c r="AA275" s="90">
        <f t="shared" si="30"/>
        <v>0</v>
      </c>
      <c r="AB275" s="99"/>
      <c r="AC275" s="98">
        <f t="shared" si="31"/>
        <v>0</v>
      </c>
    </row>
    <row r="276" spans="1:29" ht="36" customHeight="1">
      <c r="A276" s="27" t="s">
        <v>150</v>
      </c>
      <c r="B276" s="137">
        <v>466</v>
      </c>
      <c r="C276" s="62" t="s">
        <v>97</v>
      </c>
      <c r="D276" s="63" t="s">
        <v>618</v>
      </c>
      <c r="E276" s="63" t="s">
        <v>148</v>
      </c>
      <c r="F276" s="64">
        <v>0</v>
      </c>
      <c r="G276" s="64"/>
      <c r="H276" s="99"/>
      <c r="I276" s="99">
        <f t="shared" si="25"/>
        <v>0</v>
      </c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99"/>
      <c r="AA276" s="90">
        <f t="shared" si="30"/>
        <v>0</v>
      </c>
      <c r="AB276" s="99">
        <v>16638.3</v>
      </c>
      <c r="AC276" s="98">
        <f t="shared" si="31"/>
        <v>16638.3</v>
      </c>
    </row>
    <row r="277" spans="1:29" ht="23.25" hidden="1" customHeight="1">
      <c r="A277" s="21" t="s">
        <v>96</v>
      </c>
      <c r="B277" s="61" t="s">
        <v>599</v>
      </c>
      <c r="C277" s="61" t="s">
        <v>600</v>
      </c>
      <c r="D277" s="61"/>
      <c r="E277" s="61"/>
      <c r="F277" s="90">
        <f>F279</f>
        <v>1000</v>
      </c>
      <c r="G277" s="90"/>
      <c r="H277" s="99"/>
      <c r="I277" s="98">
        <f t="shared" si="25"/>
        <v>1000</v>
      </c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98"/>
      <c r="AA277" s="90">
        <f t="shared" si="30"/>
        <v>1000</v>
      </c>
      <c r="AB277" s="98"/>
      <c r="AC277" s="98">
        <f t="shared" si="31"/>
        <v>1000</v>
      </c>
    </row>
    <row r="278" spans="1:29" ht="54.75" hidden="1" customHeight="1">
      <c r="A278" s="51" t="s">
        <v>664</v>
      </c>
      <c r="B278" s="61" t="s">
        <v>599</v>
      </c>
      <c r="C278" s="61" t="s">
        <v>600</v>
      </c>
      <c r="D278" s="61" t="s">
        <v>260</v>
      </c>
      <c r="E278" s="61"/>
      <c r="F278" s="90">
        <f>F279</f>
        <v>1000</v>
      </c>
      <c r="G278" s="90"/>
      <c r="H278" s="99"/>
      <c r="I278" s="98">
        <f t="shared" si="25"/>
        <v>1000</v>
      </c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98"/>
      <c r="AA278" s="90">
        <f t="shared" si="30"/>
        <v>1000</v>
      </c>
      <c r="AB278" s="98"/>
      <c r="AC278" s="98">
        <f t="shared" si="31"/>
        <v>1000</v>
      </c>
    </row>
    <row r="279" spans="1:29" ht="26.25" hidden="1" customHeight="1">
      <c r="A279" s="23" t="s">
        <v>205</v>
      </c>
      <c r="B279" s="129">
        <v>466</v>
      </c>
      <c r="C279" s="63" t="s">
        <v>600</v>
      </c>
      <c r="D279" s="63" t="s">
        <v>499</v>
      </c>
      <c r="E279" s="63"/>
      <c r="F279" s="64">
        <f>F280</f>
        <v>1000</v>
      </c>
      <c r="G279" s="64"/>
      <c r="H279" s="99"/>
      <c r="I279" s="99">
        <f t="shared" si="25"/>
        <v>1000</v>
      </c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99"/>
      <c r="AA279" s="90">
        <f t="shared" si="30"/>
        <v>1000</v>
      </c>
      <c r="AB279" s="99"/>
      <c r="AC279" s="98">
        <f t="shared" si="31"/>
        <v>1000</v>
      </c>
    </row>
    <row r="280" spans="1:29" ht="33.75" hidden="1" customHeight="1">
      <c r="A280" s="23" t="s">
        <v>188</v>
      </c>
      <c r="B280" s="129">
        <v>466</v>
      </c>
      <c r="C280" s="63" t="s">
        <v>600</v>
      </c>
      <c r="D280" s="63" t="s">
        <v>499</v>
      </c>
      <c r="E280" s="63" t="s">
        <v>716</v>
      </c>
      <c r="F280" s="64">
        <v>1000</v>
      </c>
      <c r="G280" s="64"/>
      <c r="H280" s="99"/>
      <c r="I280" s="99">
        <f t="shared" si="25"/>
        <v>1000</v>
      </c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99"/>
      <c r="AA280" s="90">
        <f t="shared" si="30"/>
        <v>1000</v>
      </c>
      <c r="AB280" s="99"/>
      <c r="AC280" s="98">
        <f t="shared" si="31"/>
        <v>1000</v>
      </c>
    </row>
    <row r="281" spans="1:29" ht="48" customHeight="1">
      <c r="A281" s="255" t="s">
        <v>330</v>
      </c>
      <c r="B281" s="256">
        <v>475</v>
      </c>
      <c r="C281" s="216"/>
      <c r="D281" s="222"/>
      <c r="E281" s="222"/>
      <c r="F281" s="220">
        <f>SUM(F282,F330,F336)</f>
        <v>541056.89999999991</v>
      </c>
      <c r="G281" s="220">
        <f>SUM(G282,G330,G336)</f>
        <v>25969.200000000004</v>
      </c>
      <c r="H281" s="220">
        <f>SUM(H282,H330,H336)</f>
        <v>200</v>
      </c>
      <c r="I281" s="195">
        <f>F281+H281+G281</f>
        <v>567226.09999999986</v>
      </c>
      <c r="J281" s="219"/>
      <c r="K281" s="219"/>
      <c r="L281" s="219"/>
      <c r="M281" s="219"/>
      <c r="N281" s="219"/>
      <c r="O281" s="219"/>
      <c r="P281" s="219"/>
      <c r="Q281" s="219"/>
      <c r="R281" s="219"/>
      <c r="S281" s="219"/>
      <c r="T281" s="219"/>
      <c r="U281" s="219"/>
      <c r="V281" s="219"/>
      <c r="W281" s="219"/>
      <c r="X281" s="219"/>
      <c r="Y281" s="219"/>
      <c r="Z281" s="195">
        <v>105</v>
      </c>
      <c r="AA281" s="220">
        <f t="shared" si="30"/>
        <v>567331.09999999986</v>
      </c>
      <c r="AB281" s="195">
        <f>AB282</f>
        <v>22190</v>
      </c>
      <c r="AC281" s="195">
        <f t="shared" si="31"/>
        <v>589521.09999999986</v>
      </c>
    </row>
    <row r="282" spans="1:29" ht="20.25" customHeight="1">
      <c r="A282" s="40" t="s">
        <v>162</v>
      </c>
      <c r="B282" s="136">
        <v>475</v>
      </c>
      <c r="C282" s="60" t="s">
        <v>161</v>
      </c>
      <c r="D282" s="61"/>
      <c r="E282" s="61"/>
      <c r="F282" s="90">
        <f>SUM(F283,F294,F317,F310)</f>
        <v>535980.69999999995</v>
      </c>
      <c r="G282" s="90">
        <f>SUM(G283,G294,G317,G310)</f>
        <v>25969.200000000004</v>
      </c>
      <c r="H282" s="90">
        <f>SUM(H283,H294,H317,H310)</f>
        <v>200</v>
      </c>
      <c r="I282" s="98">
        <f t="shared" ref="I282:I289" si="32">F282+H282+G282</f>
        <v>562149.89999999991</v>
      </c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99"/>
      <c r="AA282" s="90">
        <f t="shared" si="30"/>
        <v>562149.89999999991</v>
      </c>
      <c r="AB282" s="99">
        <f>AB294+AB317</f>
        <v>22190</v>
      </c>
      <c r="AC282" s="98">
        <f t="shared" si="31"/>
        <v>584339.89999999991</v>
      </c>
    </row>
    <row r="283" spans="1:29" ht="20.25" customHeight="1">
      <c r="A283" s="21" t="s">
        <v>286</v>
      </c>
      <c r="B283" s="136">
        <v>475</v>
      </c>
      <c r="C283" s="60" t="s">
        <v>331</v>
      </c>
      <c r="D283" s="61"/>
      <c r="E283" s="61"/>
      <c r="F283" s="90">
        <f t="shared" ref="F283:G285" si="33">SUM(F284)</f>
        <v>169932</v>
      </c>
      <c r="G283" s="90">
        <f t="shared" si="33"/>
        <v>9338.6</v>
      </c>
      <c r="H283" s="99"/>
      <c r="I283" s="98">
        <f t="shared" si="32"/>
        <v>179270.6</v>
      </c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99"/>
      <c r="AA283" s="90">
        <f t="shared" si="30"/>
        <v>179270.6</v>
      </c>
      <c r="AB283" s="99"/>
      <c r="AC283" s="98">
        <f t="shared" si="31"/>
        <v>179270.6</v>
      </c>
    </row>
    <row r="284" spans="1:29" ht="34.5" customHeight="1">
      <c r="A284" s="147" t="s">
        <v>660</v>
      </c>
      <c r="B284" s="136">
        <v>475</v>
      </c>
      <c r="C284" s="60" t="s">
        <v>331</v>
      </c>
      <c r="D284" s="61" t="s">
        <v>261</v>
      </c>
      <c r="E284" s="63"/>
      <c r="F284" s="90">
        <f t="shared" si="33"/>
        <v>169932</v>
      </c>
      <c r="G284" s="90">
        <f t="shared" si="33"/>
        <v>9338.6</v>
      </c>
      <c r="H284" s="99"/>
      <c r="I284" s="98">
        <f t="shared" si="32"/>
        <v>179270.6</v>
      </c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99"/>
      <c r="AA284" s="90">
        <f t="shared" si="30"/>
        <v>179270.6</v>
      </c>
      <c r="AB284" s="99"/>
      <c r="AC284" s="98">
        <f t="shared" si="31"/>
        <v>179270.6</v>
      </c>
    </row>
    <row r="285" spans="1:29" ht="32.25" customHeight="1">
      <c r="A285" s="14" t="s">
        <v>14</v>
      </c>
      <c r="B285" s="136">
        <v>475</v>
      </c>
      <c r="C285" s="60" t="s">
        <v>331</v>
      </c>
      <c r="D285" s="61" t="s">
        <v>262</v>
      </c>
      <c r="E285" s="61"/>
      <c r="F285" s="90">
        <f t="shared" si="33"/>
        <v>169932</v>
      </c>
      <c r="G285" s="90">
        <f t="shared" si="33"/>
        <v>9338.6</v>
      </c>
      <c r="H285" s="99"/>
      <c r="I285" s="98">
        <f t="shared" si="32"/>
        <v>179270.6</v>
      </c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99"/>
      <c r="AA285" s="90">
        <f t="shared" si="30"/>
        <v>179270.6</v>
      </c>
      <c r="AB285" s="99"/>
      <c r="AC285" s="98">
        <f t="shared" si="31"/>
        <v>179270.6</v>
      </c>
    </row>
    <row r="286" spans="1:29" ht="35.25" customHeight="1">
      <c r="A286" s="44" t="s">
        <v>379</v>
      </c>
      <c r="B286" s="137">
        <v>475</v>
      </c>
      <c r="C286" s="62" t="s">
        <v>331</v>
      </c>
      <c r="D286" s="63" t="s">
        <v>402</v>
      </c>
      <c r="E286" s="61"/>
      <c r="F286" s="64">
        <f>SUM(F287,F290)</f>
        <v>169932</v>
      </c>
      <c r="G286" s="64">
        <f>SUM(G287,G290)</f>
        <v>9338.6</v>
      </c>
      <c r="H286" s="99"/>
      <c r="I286" s="99">
        <f t="shared" si="32"/>
        <v>179270.6</v>
      </c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99"/>
      <c r="AA286" s="90">
        <f t="shared" si="30"/>
        <v>179270.6</v>
      </c>
      <c r="AB286" s="99"/>
      <c r="AC286" s="98">
        <f t="shared" si="31"/>
        <v>179270.6</v>
      </c>
    </row>
    <row r="287" spans="1:29" ht="81.75" customHeight="1">
      <c r="A287" s="44" t="s">
        <v>270</v>
      </c>
      <c r="B287" s="137">
        <v>475</v>
      </c>
      <c r="C287" s="62" t="s">
        <v>331</v>
      </c>
      <c r="D287" s="63" t="s">
        <v>403</v>
      </c>
      <c r="E287" s="63"/>
      <c r="F287" s="91">
        <f>F288+F289</f>
        <v>91621</v>
      </c>
      <c r="G287" s="91">
        <f>G288+G289</f>
        <v>9338.6</v>
      </c>
      <c r="H287" s="99"/>
      <c r="I287" s="99">
        <f t="shared" si="32"/>
        <v>100959.6</v>
      </c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99"/>
      <c r="AA287" s="90">
        <f t="shared" si="30"/>
        <v>100959.6</v>
      </c>
      <c r="AB287" s="99"/>
      <c r="AC287" s="98">
        <f t="shared" si="31"/>
        <v>100959.6</v>
      </c>
    </row>
    <row r="288" spans="1:29" ht="24" customHeight="1">
      <c r="A288" s="23" t="s">
        <v>567</v>
      </c>
      <c r="B288" s="137">
        <v>475</v>
      </c>
      <c r="C288" s="62" t="s">
        <v>331</v>
      </c>
      <c r="D288" s="63" t="s">
        <v>403</v>
      </c>
      <c r="E288" s="63" t="s">
        <v>522</v>
      </c>
      <c r="F288" s="91">
        <v>90661</v>
      </c>
      <c r="G288" s="91">
        <v>9289</v>
      </c>
      <c r="H288" s="99"/>
      <c r="I288" s="99">
        <f t="shared" si="32"/>
        <v>99950</v>
      </c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99"/>
      <c r="AA288" s="90">
        <f t="shared" si="30"/>
        <v>99950</v>
      </c>
      <c r="AB288" s="99"/>
      <c r="AC288" s="98">
        <f t="shared" si="31"/>
        <v>99950</v>
      </c>
    </row>
    <row r="289" spans="1:29" ht="24" customHeight="1">
      <c r="A289" s="23" t="s">
        <v>144</v>
      </c>
      <c r="B289" s="137">
        <v>475</v>
      </c>
      <c r="C289" s="62" t="s">
        <v>331</v>
      </c>
      <c r="D289" s="63" t="s">
        <v>576</v>
      </c>
      <c r="E289" s="63" t="s">
        <v>522</v>
      </c>
      <c r="F289" s="91">
        <v>960</v>
      </c>
      <c r="G289" s="91">
        <v>49.6</v>
      </c>
      <c r="H289" s="99"/>
      <c r="I289" s="99">
        <f t="shared" si="32"/>
        <v>1009.6</v>
      </c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99"/>
      <c r="AA289" s="90">
        <f t="shared" si="30"/>
        <v>1009.6</v>
      </c>
      <c r="AB289" s="99"/>
      <c r="AC289" s="98">
        <f t="shared" si="31"/>
        <v>1009.6</v>
      </c>
    </row>
    <row r="290" spans="1:29" ht="46.5" customHeight="1">
      <c r="A290" s="44" t="s">
        <v>334</v>
      </c>
      <c r="B290" s="137">
        <v>475</v>
      </c>
      <c r="C290" s="62" t="s">
        <v>331</v>
      </c>
      <c r="D290" s="63" t="s">
        <v>404</v>
      </c>
      <c r="E290" s="63"/>
      <c r="F290" s="64">
        <f>F291+F292+F293</f>
        <v>78311</v>
      </c>
      <c r="G290" s="64"/>
      <c r="H290" s="99"/>
      <c r="I290" s="99">
        <f>F290+H290</f>
        <v>78311</v>
      </c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99"/>
      <c r="AA290" s="90">
        <f t="shared" si="30"/>
        <v>78311</v>
      </c>
      <c r="AB290" s="99"/>
      <c r="AC290" s="98">
        <f t="shared" si="31"/>
        <v>78311</v>
      </c>
    </row>
    <row r="291" spans="1:29" ht="23.25" customHeight="1">
      <c r="A291" s="23" t="s">
        <v>567</v>
      </c>
      <c r="B291" s="116">
        <v>475</v>
      </c>
      <c r="C291" s="116" t="s">
        <v>464</v>
      </c>
      <c r="D291" s="63" t="s">
        <v>404</v>
      </c>
      <c r="E291" s="63" t="s">
        <v>522</v>
      </c>
      <c r="F291" s="64">
        <v>29968</v>
      </c>
      <c r="G291" s="64"/>
      <c r="H291" s="99"/>
      <c r="I291" s="99">
        <f>F291+H291</f>
        <v>29968</v>
      </c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99"/>
      <c r="AA291" s="90">
        <f t="shared" si="30"/>
        <v>29968</v>
      </c>
      <c r="AB291" s="99"/>
      <c r="AC291" s="98">
        <f t="shared" si="31"/>
        <v>29968</v>
      </c>
    </row>
    <row r="292" spans="1:29" ht="26.25" customHeight="1">
      <c r="A292" s="23" t="s">
        <v>144</v>
      </c>
      <c r="B292" s="116">
        <v>475</v>
      </c>
      <c r="C292" s="116" t="s">
        <v>464</v>
      </c>
      <c r="D292" s="63" t="s">
        <v>448</v>
      </c>
      <c r="E292" s="63" t="s">
        <v>522</v>
      </c>
      <c r="F292" s="64">
        <v>29447</v>
      </c>
      <c r="G292" s="64"/>
      <c r="H292" s="99"/>
      <c r="I292" s="99">
        <f>F292+H292</f>
        <v>29447</v>
      </c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99"/>
      <c r="AA292" s="90">
        <f t="shared" si="30"/>
        <v>29447</v>
      </c>
      <c r="AB292" s="99"/>
      <c r="AC292" s="98">
        <f t="shared" si="31"/>
        <v>29447</v>
      </c>
    </row>
    <row r="293" spans="1:29" ht="25.5" customHeight="1">
      <c r="A293" s="23" t="s">
        <v>627</v>
      </c>
      <c r="B293" s="116">
        <v>475</v>
      </c>
      <c r="C293" s="116" t="s">
        <v>464</v>
      </c>
      <c r="D293" s="63" t="s">
        <v>626</v>
      </c>
      <c r="E293" s="63" t="s">
        <v>522</v>
      </c>
      <c r="F293" s="64">
        <v>18896</v>
      </c>
      <c r="G293" s="64"/>
      <c r="H293" s="99"/>
      <c r="I293" s="99">
        <f>F293+H293</f>
        <v>18896</v>
      </c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99"/>
      <c r="AA293" s="90">
        <f t="shared" si="30"/>
        <v>18896</v>
      </c>
      <c r="AB293" s="99"/>
      <c r="AC293" s="98">
        <f t="shared" si="31"/>
        <v>18896</v>
      </c>
    </row>
    <row r="294" spans="1:29" ht="27" customHeight="1">
      <c r="A294" s="37" t="s">
        <v>287</v>
      </c>
      <c r="B294" s="136">
        <v>475</v>
      </c>
      <c r="C294" s="60" t="s">
        <v>332</v>
      </c>
      <c r="D294" s="61"/>
      <c r="E294" s="61"/>
      <c r="F294" s="90">
        <f t="shared" ref="F294:H295" si="34">SUM(F295)</f>
        <v>310995.7</v>
      </c>
      <c r="G294" s="90">
        <f t="shared" si="34"/>
        <v>16630.600000000002</v>
      </c>
      <c r="H294" s="90">
        <f t="shared" si="34"/>
        <v>200</v>
      </c>
      <c r="I294" s="98">
        <f>F294+H294+G294</f>
        <v>327826.3</v>
      </c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99"/>
      <c r="AA294" s="90">
        <f t="shared" si="30"/>
        <v>327826.3</v>
      </c>
      <c r="AB294" s="99">
        <f>AB295</f>
        <v>21190</v>
      </c>
      <c r="AC294" s="98">
        <f t="shared" si="31"/>
        <v>349016.3</v>
      </c>
    </row>
    <row r="295" spans="1:29" ht="30.75" customHeight="1">
      <c r="A295" s="37" t="s">
        <v>197</v>
      </c>
      <c r="B295" s="136">
        <v>475</v>
      </c>
      <c r="C295" s="60" t="s">
        <v>332</v>
      </c>
      <c r="D295" s="61" t="s">
        <v>341</v>
      </c>
      <c r="E295" s="61"/>
      <c r="F295" s="90">
        <f t="shared" si="34"/>
        <v>310995.7</v>
      </c>
      <c r="G295" s="90">
        <f t="shared" si="34"/>
        <v>16630.600000000002</v>
      </c>
      <c r="H295" s="90">
        <f t="shared" si="34"/>
        <v>200</v>
      </c>
      <c r="I295" s="98">
        <f t="shared" ref="I295:I299" si="35">F295+H295+G295</f>
        <v>327826.3</v>
      </c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99"/>
      <c r="AA295" s="90">
        <f t="shared" si="30"/>
        <v>327826.3</v>
      </c>
      <c r="AB295" s="99">
        <f>AB296</f>
        <v>21190</v>
      </c>
      <c r="AC295" s="98">
        <f t="shared" si="31"/>
        <v>349016.3</v>
      </c>
    </row>
    <row r="296" spans="1:29" ht="44.25" customHeight="1">
      <c r="A296" s="44" t="s">
        <v>380</v>
      </c>
      <c r="B296" s="137">
        <v>475</v>
      </c>
      <c r="C296" s="62" t="s">
        <v>332</v>
      </c>
      <c r="D296" s="63" t="s">
        <v>405</v>
      </c>
      <c r="E296" s="63"/>
      <c r="F296" s="64">
        <f>SUM(F297,F300)</f>
        <v>310995.7</v>
      </c>
      <c r="G296" s="64">
        <f>SUM(G297,G300)</f>
        <v>16630.600000000002</v>
      </c>
      <c r="H296" s="64">
        <f>SUM(H297,H300)</f>
        <v>200</v>
      </c>
      <c r="I296" s="99">
        <f t="shared" si="35"/>
        <v>327826.3</v>
      </c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99"/>
      <c r="AA296" s="90">
        <f t="shared" si="30"/>
        <v>327826.3</v>
      </c>
      <c r="AB296" s="99">
        <f>AB302+AB305</f>
        <v>21190</v>
      </c>
      <c r="AC296" s="98">
        <f t="shared" si="31"/>
        <v>349016.3</v>
      </c>
    </row>
    <row r="297" spans="1:29" ht="79.5" customHeight="1">
      <c r="A297" s="50" t="s">
        <v>271</v>
      </c>
      <c r="B297" s="137">
        <v>475</v>
      </c>
      <c r="C297" s="62" t="s">
        <v>332</v>
      </c>
      <c r="D297" s="63" t="s">
        <v>406</v>
      </c>
      <c r="E297" s="63"/>
      <c r="F297" s="91">
        <f>F298+F299</f>
        <v>161279</v>
      </c>
      <c r="G297" s="91">
        <f>G298+G299</f>
        <v>16472.7</v>
      </c>
      <c r="H297" s="99"/>
      <c r="I297" s="99">
        <f t="shared" si="35"/>
        <v>177751.7</v>
      </c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99"/>
      <c r="AA297" s="90">
        <f t="shared" si="30"/>
        <v>177751.7</v>
      </c>
      <c r="AB297" s="99"/>
      <c r="AC297" s="98">
        <f t="shared" si="31"/>
        <v>177751.7</v>
      </c>
    </row>
    <row r="298" spans="1:29" ht="26.25" customHeight="1">
      <c r="A298" s="23" t="s">
        <v>567</v>
      </c>
      <c r="B298" s="137">
        <v>475</v>
      </c>
      <c r="C298" s="62" t="s">
        <v>332</v>
      </c>
      <c r="D298" s="63" t="s">
        <v>406</v>
      </c>
      <c r="E298" s="63" t="s">
        <v>522</v>
      </c>
      <c r="F298" s="91">
        <v>158959</v>
      </c>
      <c r="G298" s="91">
        <v>17015</v>
      </c>
      <c r="H298" s="99"/>
      <c r="I298" s="99">
        <f t="shared" si="35"/>
        <v>175974</v>
      </c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99"/>
      <c r="AA298" s="90">
        <f t="shared" si="30"/>
        <v>175974</v>
      </c>
      <c r="AB298" s="99"/>
      <c r="AC298" s="98">
        <f t="shared" si="31"/>
        <v>175974</v>
      </c>
    </row>
    <row r="299" spans="1:29" ht="23.25" customHeight="1">
      <c r="A299" s="23" t="s">
        <v>144</v>
      </c>
      <c r="B299" s="137">
        <v>475</v>
      </c>
      <c r="C299" s="62" t="s">
        <v>332</v>
      </c>
      <c r="D299" s="63" t="s">
        <v>575</v>
      </c>
      <c r="E299" s="63" t="s">
        <v>522</v>
      </c>
      <c r="F299" s="91">
        <v>2320</v>
      </c>
      <c r="G299" s="91">
        <v>-542.29999999999995</v>
      </c>
      <c r="H299" s="99"/>
      <c r="I299" s="99">
        <f t="shared" si="35"/>
        <v>1777.7</v>
      </c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99"/>
      <c r="AA299" s="90">
        <f t="shared" si="30"/>
        <v>1777.7</v>
      </c>
      <c r="AB299" s="99"/>
      <c r="AC299" s="98">
        <f t="shared" si="31"/>
        <v>1777.7</v>
      </c>
    </row>
    <row r="300" spans="1:29" ht="42" customHeight="1">
      <c r="A300" s="44" t="s">
        <v>272</v>
      </c>
      <c r="B300" s="137">
        <v>475</v>
      </c>
      <c r="C300" s="62" t="s">
        <v>332</v>
      </c>
      <c r="D300" s="63" t="s">
        <v>407</v>
      </c>
      <c r="E300" s="63"/>
      <c r="F300" s="64">
        <f>F301+F302</f>
        <v>149716.70000000001</v>
      </c>
      <c r="G300" s="64">
        <f>G301+G302</f>
        <v>157.9</v>
      </c>
      <c r="H300" s="64">
        <f>H301+H302</f>
        <v>200</v>
      </c>
      <c r="I300" s="99">
        <f>F300+H300+G300</f>
        <v>150074.6</v>
      </c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99"/>
      <c r="AA300" s="90">
        <f t="shared" si="30"/>
        <v>150074.6</v>
      </c>
      <c r="AB300" s="99"/>
      <c r="AC300" s="98">
        <f t="shared" si="31"/>
        <v>150074.6</v>
      </c>
    </row>
    <row r="301" spans="1:29" ht="27.75" customHeight="1">
      <c r="A301" s="23" t="s">
        <v>567</v>
      </c>
      <c r="B301" s="137">
        <v>475</v>
      </c>
      <c r="C301" s="62" t="s">
        <v>332</v>
      </c>
      <c r="D301" s="63" t="s">
        <v>407</v>
      </c>
      <c r="E301" s="63" t="s">
        <v>522</v>
      </c>
      <c r="F301" s="64">
        <v>56347</v>
      </c>
      <c r="G301" s="64"/>
      <c r="H301" s="99"/>
      <c r="I301" s="99">
        <f t="shared" ref="I301:I308" si="36">F301+H301+G301</f>
        <v>56347</v>
      </c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99"/>
      <c r="AA301" s="90">
        <f t="shared" si="30"/>
        <v>56347</v>
      </c>
      <c r="AB301" s="99"/>
      <c r="AC301" s="98">
        <f t="shared" si="31"/>
        <v>56347</v>
      </c>
    </row>
    <row r="302" spans="1:29" ht="27.75" customHeight="1">
      <c r="A302" s="23" t="s">
        <v>144</v>
      </c>
      <c r="B302" s="137">
        <v>475</v>
      </c>
      <c r="C302" s="62" t="s">
        <v>332</v>
      </c>
      <c r="D302" s="63" t="s">
        <v>725</v>
      </c>
      <c r="E302" s="63"/>
      <c r="F302" s="64">
        <f>F303+F304+F305</f>
        <v>93369.7</v>
      </c>
      <c r="G302" s="64">
        <f>G303+G304+G305</f>
        <v>157.9</v>
      </c>
      <c r="H302" s="64">
        <f>H303+H304+H305</f>
        <v>200</v>
      </c>
      <c r="I302" s="99">
        <f t="shared" si="36"/>
        <v>93727.599999999991</v>
      </c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99"/>
      <c r="AA302" s="90">
        <f t="shared" si="30"/>
        <v>93727.599999999991</v>
      </c>
      <c r="AB302" s="99">
        <f>AB303+AB304</f>
        <v>22200</v>
      </c>
      <c r="AC302" s="98">
        <f t="shared" si="31"/>
        <v>115927.59999999999</v>
      </c>
    </row>
    <row r="303" spans="1:29" ht="24" customHeight="1">
      <c r="A303" s="23" t="s">
        <v>144</v>
      </c>
      <c r="B303" s="137">
        <v>475</v>
      </c>
      <c r="C303" s="62" t="s">
        <v>332</v>
      </c>
      <c r="D303" s="63" t="s">
        <v>542</v>
      </c>
      <c r="E303" s="63" t="s">
        <v>522</v>
      </c>
      <c r="F303" s="64">
        <v>45180</v>
      </c>
      <c r="G303" s="64"/>
      <c r="H303" s="99">
        <v>200</v>
      </c>
      <c r="I303" s="99">
        <f t="shared" si="36"/>
        <v>45380</v>
      </c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99"/>
      <c r="AA303" s="90">
        <f t="shared" si="30"/>
        <v>45380</v>
      </c>
      <c r="AB303" s="99">
        <v>19700</v>
      </c>
      <c r="AC303" s="98">
        <f t="shared" si="31"/>
        <v>65080</v>
      </c>
    </row>
    <row r="304" spans="1:29" ht="30.75" customHeight="1">
      <c r="A304" s="23" t="s">
        <v>627</v>
      </c>
      <c r="B304" s="137">
        <v>475</v>
      </c>
      <c r="C304" s="62" t="s">
        <v>332</v>
      </c>
      <c r="D304" s="63" t="s">
        <v>630</v>
      </c>
      <c r="E304" s="63" t="s">
        <v>522</v>
      </c>
      <c r="F304" s="64">
        <v>6997</v>
      </c>
      <c r="G304" s="64"/>
      <c r="H304" s="99"/>
      <c r="I304" s="99">
        <f t="shared" si="36"/>
        <v>6997</v>
      </c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99"/>
      <c r="AA304" s="90">
        <f t="shared" si="30"/>
        <v>6997</v>
      </c>
      <c r="AB304" s="99">
        <v>2500</v>
      </c>
      <c r="AC304" s="98">
        <f t="shared" si="31"/>
        <v>9497</v>
      </c>
    </row>
    <row r="305" spans="1:29" ht="30.75" customHeight="1">
      <c r="A305" s="23" t="s">
        <v>513</v>
      </c>
      <c r="B305" s="137">
        <v>475</v>
      </c>
      <c r="C305" s="62" t="s">
        <v>332</v>
      </c>
      <c r="D305" s="63" t="s">
        <v>725</v>
      </c>
      <c r="E305" s="63"/>
      <c r="F305" s="64">
        <f>F306+F307+F308</f>
        <v>41192.699999999997</v>
      </c>
      <c r="G305" s="64">
        <f>G306+G307+G308</f>
        <v>157.9</v>
      </c>
      <c r="H305" s="99"/>
      <c r="I305" s="99">
        <f t="shared" si="36"/>
        <v>41350.6</v>
      </c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99"/>
      <c r="AA305" s="90">
        <f t="shared" si="30"/>
        <v>41350.6</v>
      </c>
      <c r="AB305" s="99">
        <f>AB308+AB309</f>
        <v>-1010</v>
      </c>
      <c r="AC305" s="98">
        <f t="shared" si="31"/>
        <v>40340.6</v>
      </c>
    </row>
    <row r="306" spans="1:29" ht="30.75" customHeight="1">
      <c r="A306" s="32" t="s">
        <v>719</v>
      </c>
      <c r="B306" s="137">
        <v>475</v>
      </c>
      <c r="C306" s="62" t="s">
        <v>332</v>
      </c>
      <c r="D306" s="63" t="s">
        <v>720</v>
      </c>
      <c r="E306" s="63" t="s">
        <v>590</v>
      </c>
      <c r="F306" s="91">
        <v>17186.400000000001</v>
      </c>
      <c r="G306" s="91"/>
      <c r="H306" s="99"/>
      <c r="I306" s="99">
        <f t="shared" si="36"/>
        <v>17186.400000000001</v>
      </c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99"/>
      <c r="AA306" s="90">
        <f t="shared" si="30"/>
        <v>17186.400000000001</v>
      </c>
      <c r="AB306" s="99"/>
      <c r="AC306" s="98">
        <f t="shared" si="31"/>
        <v>17186.400000000001</v>
      </c>
    </row>
    <row r="307" spans="1:29" ht="30.75" customHeight="1">
      <c r="A307" s="32" t="s">
        <v>721</v>
      </c>
      <c r="B307" s="137">
        <v>475</v>
      </c>
      <c r="C307" s="62" t="s">
        <v>332</v>
      </c>
      <c r="D307" s="63" t="s">
        <v>722</v>
      </c>
      <c r="E307" s="63" t="s">
        <v>590</v>
      </c>
      <c r="F307" s="91">
        <v>17156.3</v>
      </c>
      <c r="G307" s="91">
        <v>157.9</v>
      </c>
      <c r="H307" s="99"/>
      <c r="I307" s="99">
        <f t="shared" si="36"/>
        <v>17314.2</v>
      </c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99"/>
      <c r="AA307" s="90">
        <f t="shared" si="30"/>
        <v>17314.2</v>
      </c>
      <c r="AB307" s="99"/>
      <c r="AC307" s="98">
        <f t="shared" si="31"/>
        <v>17314.2</v>
      </c>
    </row>
    <row r="308" spans="1:29" ht="33" customHeight="1">
      <c r="A308" s="32" t="s">
        <v>723</v>
      </c>
      <c r="B308" s="137">
        <v>475</v>
      </c>
      <c r="C308" s="62" t="s">
        <v>332</v>
      </c>
      <c r="D308" s="63" t="s">
        <v>724</v>
      </c>
      <c r="E308" s="63" t="s">
        <v>590</v>
      </c>
      <c r="F308" s="91">
        <v>6850</v>
      </c>
      <c r="G308" s="91"/>
      <c r="H308" s="99"/>
      <c r="I308" s="99">
        <f t="shared" si="36"/>
        <v>6850</v>
      </c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99"/>
      <c r="AA308" s="90">
        <f t="shared" si="30"/>
        <v>6850</v>
      </c>
      <c r="AB308" s="99">
        <v>-2000</v>
      </c>
      <c r="AC308" s="98">
        <f t="shared" si="31"/>
        <v>4850</v>
      </c>
    </row>
    <row r="309" spans="1:29" ht="51.75" customHeight="1">
      <c r="A309" s="32" t="s">
        <v>842</v>
      </c>
      <c r="B309" s="137">
        <v>475</v>
      </c>
      <c r="C309" s="62" t="s">
        <v>332</v>
      </c>
      <c r="D309" s="63" t="s">
        <v>841</v>
      </c>
      <c r="E309" s="63" t="s">
        <v>590</v>
      </c>
      <c r="F309" s="91"/>
      <c r="G309" s="91"/>
      <c r="H309" s="99"/>
      <c r="I309" s="99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99"/>
      <c r="AA309" s="90"/>
      <c r="AB309" s="99">
        <v>990</v>
      </c>
      <c r="AC309" s="98">
        <f t="shared" si="31"/>
        <v>990</v>
      </c>
    </row>
    <row r="310" spans="1:29" ht="23.25" hidden="1" customHeight="1">
      <c r="A310" s="37" t="s">
        <v>463</v>
      </c>
      <c r="B310" s="136">
        <v>475</v>
      </c>
      <c r="C310" s="61" t="s">
        <v>460</v>
      </c>
      <c r="D310" s="63"/>
      <c r="E310" s="63"/>
      <c r="F310" s="90">
        <f>SUM(F311)</f>
        <v>41816</v>
      </c>
      <c r="G310" s="90"/>
      <c r="H310" s="99"/>
      <c r="I310" s="98">
        <f t="shared" ref="I310:I329" si="37">F310+H310</f>
        <v>41816</v>
      </c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99"/>
      <c r="AA310" s="90">
        <f t="shared" si="30"/>
        <v>41816</v>
      </c>
      <c r="AB310" s="99"/>
      <c r="AC310" s="98">
        <f t="shared" si="31"/>
        <v>41816</v>
      </c>
    </row>
    <row r="311" spans="1:29" ht="32.25" hidden="1" customHeight="1">
      <c r="A311" s="21" t="s">
        <v>198</v>
      </c>
      <c r="B311" s="136">
        <v>475</v>
      </c>
      <c r="C311" s="61" t="s">
        <v>460</v>
      </c>
      <c r="D311" s="61" t="s">
        <v>342</v>
      </c>
      <c r="E311" s="61"/>
      <c r="F311" s="90">
        <f>SUM(F312)</f>
        <v>41816</v>
      </c>
      <c r="G311" s="90"/>
      <c r="H311" s="99"/>
      <c r="I311" s="98">
        <f t="shared" si="37"/>
        <v>41816</v>
      </c>
      <c r="J311" s="210"/>
      <c r="K311" s="210"/>
      <c r="L311" s="212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99"/>
      <c r="AA311" s="90">
        <f t="shared" si="30"/>
        <v>41816</v>
      </c>
      <c r="AB311" s="99"/>
      <c r="AC311" s="98">
        <f t="shared" si="31"/>
        <v>41816</v>
      </c>
    </row>
    <row r="312" spans="1:29" ht="34.5" hidden="1" customHeight="1">
      <c r="A312" s="16" t="s">
        <v>369</v>
      </c>
      <c r="B312" s="137">
        <v>475</v>
      </c>
      <c r="C312" s="63" t="s">
        <v>460</v>
      </c>
      <c r="D312" s="63" t="s">
        <v>408</v>
      </c>
      <c r="E312" s="63"/>
      <c r="F312" s="64">
        <f>F313+F315</f>
        <v>41816</v>
      </c>
      <c r="G312" s="64"/>
      <c r="H312" s="99"/>
      <c r="I312" s="99">
        <f t="shared" si="37"/>
        <v>41816</v>
      </c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99"/>
      <c r="AA312" s="90">
        <f t="shared" si="30"/>
        <v>41816</v>
      </c>
      <c r="AB312" s="99"/>
      <c r="AC312" s="98">
        <f t="shared" si="31"/>
        <v>41816</v>
      </c>
    </row>
    <row r="313" spans="1:29" ht="34.5" hidden="1" customHeight="1">
      <c r="A313" s="44" t="s">
        <v>525</v>
      </c>
      <c r="B313" s="137">
        <v>475</v>
      </c>
      <c r="C313" s="63" t="s">
        <v>460</v>
      </c>
      <c r="D313" s="63" t="s">
        <v>409</v>
      </c>
      <c r="E313" s="63"/>
      <c r="F313" s="64">
        <f>F314</f>
        <v>20971</v>
      </c>
      <c r="G313" s="64"/>
      <c r="H313" s="99"/>
      <c r="I313" s="99">
        <f t="shared" si="37"/>
        <v>20971</v>
      </c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99"/>
      <c r="AA313" s="90">
        <f t="shared" si="30"/>
        <v>20971</v>
      </c>
      <c r="AB313" s="99"/>
      <c r="AC313" s="98">
        <f t="shared" si="31"/>
        <v>20971</v>
      </c>
    </row>
    <row r="314" spans="1:29" ht="29.25" hidden="1" customHeight="1">
      <c r="A314" s="23" t="s">
        <v>144</v>
      </c>
      <c r="B314" s="137">
        <v>475</v>
      </c>
      <c r="C314" s="63" t="s">
        <v>460</v>
      </c>
      <c r="D314" s="63" t="s">
        <v>409</v>
      </c>
      <c r="E314" s="63" t="s">
        <v>522</v>
      </c>
      <c r="F314" s="64">
        <v>20971</v>
      </c>
      <c r="G314" s="64"/>
      <c r="H314" s="99"/>
      <c r="I314" s="99">
        <f t="shared" si="37"/>
        <v>20971</v>
      </c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99"/>
      <c r="AA314" s="90">
        <f t="shared" si="30"/>
        <v>20971</v>
      </c>
      <c r="AB314" s="99"/>
      <c r="AC314" s="98">
        <f t="shared" si="31"/>
        <v>20971</v>
      </c>
    </row>
    <row r="315" spans="1:29" ht="34.5" hidden="1" customHeight="1">
      <c r="A315" s="44" t="s">
        <v>524</v>
      </c>
      <c r="B315" s="137">
        <v>475</v>
      </c>
      <c r="C315" s="63" t="s">
        <v>460</v>
      </c>
      <c r="D315" s="63" t="s">
        <v>523</v>
      </c>
      <c r="E315" s="63"/>
      <c r="F315" s="64">
        <f>F316</f>
        <v>20845</v>
      </c>
      <c r="G315" s="64"/>
      <c r="H315" s="99"/>
      <c r="I315" s="99">
        <f t="shared" si="37"/>
        <v>20845</v>
      </c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99"/>
      <c r="AA315" s="90">
        <f t="shared" si="30"/>
        <v>20845</v>
      </c>
      <c r="AB315" s="99"/>
      <c r="AC315" s="98">
        <f t="shared" si="31"/>
        <v>20845</v>
      </c>
    </row>
    <row r="316" spans="1:29" ht="27" hidden="1" customHeight="1">
      <c r="A316" s="23" t="s">
        <v>144</v>
      </c>
      <c r="B316" s="137">
        <v>475</v>
      </c>
      <c r="C316" s="63" t="s">
        <v>460</v>
      </c>
      <c r="D316" s="63" t="s">
        <v>523</v>
      </c>
      <c r="E316" s="63" t="s">
        <v>522</v>
      </c>
      <c r="F316" s="64">
        <v>20845</v>
      </c>
      <c r="G316" s="64"/>
      <c r="H316" s="99"/>
      <c r="I316" s="99">
        <f t="shared" si="37"/>
        <v>20845</v>
      </c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99"/>
      <c r="AA316" s="90">
        <f t="shared" si="30"/>
        <v>20845</v>
      </c>
      <c r="AB316" s="99"/>
      <c r="AC316" s="98">
        <f t="shared" si="31"/>
        <v>20845</v>
      </c>
    </row>
    <row r="317" spans="1:29" ht="24" customHeight="1">
      <c r="A317" s="21" t="s">
        <v>76</v>
      </c>
      <c r="B317" s="136">
        <v>475</v>
      </c>
      <c r="C317" s="60" t="s">
        <v>52</v>
      </c>
      <c r="D317" s="61"/>
      <c r="E317" s="61"/>
      <c r="F317" s="90">
        <f>SUM(F323,F320)</f>
        <v>13237</v>
      </c>
      <c r="G317" s="90"/>
      <c r="H317" s="99"/>
      <c r="I317" s="99">
        <f t="shared" si="37"/>
        <v>13237</v>
      </c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99"/>
      <c r="AA317" s="90">
        <f t="shared" si="30"/>
        <v>13237</v>
      </c>
      <c r="AB317" s="99">
        <f>AB318</f>
        <v>1000</v>
      </c>
      <c r="AC317" s="98">
        <f t="shared" si="31"/>
        <v>14237</v>
      </c>
    </row>
    <row r="318" spans="1:29" ht="47.25" customHeight="1">
      <c r="A318" s="21" t="s">
        <v>661</v>
      </c>
      <c r="B318" s="136">
        <v>475</v>
      </c>
      <c r="C318" s="60" t="s">
        <v>52</v>
      </c>
      <c r="D318" s="61" t="s">
        <v>344</v>
      </c>
      <c r="E318" s="61"/>
      <c r="F318" s="90">
        <f>SUM(F320)</f>
        <v>9942</v>
      </c>
      <c r="G318" s="90"/>
      <c r="H318" s="99"/>
      <c r="I318" s="99">
        <f t="shared" si="37"/>
        <v>9942</v>
      </c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99"/>
      <c r="AA318" s="90">
        <f t="shared" si="30"/>
        <v>9942</v>
      </c>
      <c r="AB318" s="99">
        <f>AB319</f>
        <v>1000</v>
      </c>
      <c r="AC318" s="98">
        <f t="shared" si="31"/>
        <v>10942</v>
      </c>
    </row>
    <row r="319" spans="1:29" ht="39" customHeight="1">
      <c r="A319" s="16" t="s">
        <v>412</v>
      </c>
      <c r="B319" s="137">
        <v>475</v>
      </c>
      <c r="C319" s="62" t="s">
        <v>52</v>
      </c>
      <c r="D319" s="63" t="s">
        <v>442</v>
      </c>
      <c r="E319" s="63"/>
      <c r="F319" s="64">
        <f>SUM(F320)</f>
        <v>9942</v>
      </c>
      <c r="G319" s="64"/>
      <c r="H319" s="99"/>
      <c r="I319" s="99">
        <f t="shared" si="37"/>
        <v>9942</v>
      </c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99"/>
      <c r="AA319" s="90">
        <f t="shared" si="30"/>
        <v>9942</v>
      </c>
      <c r="AB319" s="99">
        <f>AB320</f>
        <v>1000</v>
      </c>
      <c r="AC319" s="98">
        <f t="shared" si="31"/>
        <v>10942</v>
      </c>
    </row>
    <row r="320" spans="1:29" ht="54.75" customHeight="1">
      <c r="A320" s="16" t="s">
        <v>199</v>
      </c>
      <c r="B320" s="137">
        <v>475</v>
      </c>
      <c r="C320" s="62" t="s">
        <v>52</v>
      </c>
      <c r="D320" s="63" t="s">
        <v>413</v>
      </c>
      <c r="E320" s="63"/>
      <c r="F320" s="64">
        <f>SUM(F321:F322)</f>
        <v>9942</v>
      </c>
      <c r="G320" s="64"/>
      <c r="H320" s="99"/>
      <c r="I320" s="99">
        <f t="shared" si="37"/>
        <v>9942</v>
      </c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99"/>
      <c r="AA320" s="90">
        <f t="shared" si="30"/>
        <v>9942</v>
      </c>
      <c r="AB320" s="99">
        <f>AB322</f>
        <v>1000</v>
      </c>
      <c r="AC320" s="98">
        <f t="shared" si="31"/>
        <v>10942</v>
      </c>
    </row>
    <row r="321" spans="1:29" ht="30" customHeight="1">
      <c r="A321" s="44" t="s">
        <v>145</v>
      </c>
      <c r="B321" s="137">
        <v>475</v>
      </c>
      <c r="C321" s="62" t="s">
        <v>52</v>
      </c>
      <c r="D321" s="63" t="s">
        <v>413</v>
      </c>
      <c r="E321" s="63" t="s">
        <v>142</v>
      </c>
      <c r="F321" s="64">
        <v>7906</v>
      </c>
      <c r="G321" s="64"/>
      <c r="H321" s="99"/>
      <c r="I321" s="99">
        <f t="shared" si="37"/>
        <v>7906</v>
      </c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99"/>
      <c r="AA321" s="90">
        <f t="shared" si="30"/>
        <v>7906</v>
      </c>
      <c r="AB321" s="99"/>
      <c r="AC321" s="98">
        <f t="shared" si="31"/>
        <v>7906</v>
      </c>
    </row>
    <row r="322" spans="1:29" ht="36.75" customHeight="1">
      <c r="A322" s="16" t="s">
        <v>188</v>
      </c>
      <c r="B322" s="137">
        <v>475</v>
      </c>
      <c r="C322" s="62" t="s">
        <v>52</v>
      </c>
      <c r="D322" s="63" t="s">
        <v>413</v>
      </c>
      <c r="E322" s="63" t="s">
        <v>187</v>
      </c>
      <c r="F322" s="64">
        <v>2036</v>
      </c>
      <c r="G322" s="64"/>
      <c r="H322" s="99"/>
      <c r="I322" s="99">
        <f t="shared" si="37"/>
        <v>2036</v>
      </c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99"/>
      <c r="AA322" s="90">
        <f t="shared" si="30"/>
        <v>2036</v>
      </c>
      <c r="AB322" s="99">
        <v>1000</v>
      </c>
      <c r="AC322" s="98">
        <f t="shared" si="31"/>
        <v>3036</v>
      </c>
    </row>
    <row r="323" spans="1:29" ht="36.75" hidden="1" customHeight="1">
      <c r="A323" s="21" t="s">
        <v>266</v>
      </c>
      <c r="B323" s="136">
        <v>475</v>
      </c>
      <c r="C323" s="60" t="s">
        <v>52</v>
      </c>
      <c r="D323" s="61" t="s">
        <v>224</v>
      </c>
      <c r="E323" s="61"/>
      <c r="F323" s="90">
        <f>SUM(F324)</f>
        <v>3295</v>
      </c>
      <c r="G323" s="90"/>
      <c r="H323" s="99"/>
      <c r="I323" s="98">
        <f t="shared" si="37"/>
        <v>3295</v>
      </c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98">
        <f>Z324</f>
        <v>105</v>
      </c>
      <c r="AA323" s="90">
        <f t="shared" si="30"/>
        <v>3400</v>
      </c>
      <c r="AB323" s="98"/>
      <c r="AC323" s="98">
        <f t="shared" si="31"/>
        <v>3400</v>
      </c>
    </row>
    <row r="324" spans="1:29" ht="48.75" hidden="1" customHeight="1">
      <c r="A324" s="30" t="s">
        <v>31</v>
      </c>
      <c r="B324" s="137">
        <v>475</v>
      </c>
      <c r="C324" s="62" t="s">
        <v>52</v>
      </c>
      <c r="D324" s="63" t="s">
        <v>347</v>
      </c>
      <c r="E324" s="63"/>
      <c r="F324" s="64">
        <f>SUM(F328,F325)</f>
        <v>3295</v>
      </c>
      <c r="G324" s="64"/>
      <c r="H324" s="99"/>
      <c r="I324" s="99">
        <f t="shared" si="37"/>
        <v>3295</v>
      </c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99">
        <f>Z327</f>
        <v>105</v>
      </c>
      <c r="AA324" s="90">
        <f t="shared" si="30"/>
        <v>3400</v>
      </c>
      <c r="AB324" s="99"/>
      <c r="AC324" s="98">
        <f t="shared" si="31"/>
        <v>3400</v>
      </c>
    </row>
    <row r="325" spans="1:29" ht="51" hidden="1" customHeight="1">
      <c r="A325" s="16" t="s">
        <v>190</v>
      </c>
      <c r="B325" s="137">
        <v>475</v>
      </c>
      <c r="C325" s="62" t="s">
        <v>52</v>
      </c>
      <c r="D325" s="63" t="s">
        <v>348</v>
      </c>
      <c r="E325" s="63"/>
      <c r="F325" s="64">
        <f>SUM(F326)</f>
        <v>2785</v>
      </c>
      <c r="G325" s="64"/>
      <c r="H325" s="99"/>
      <c r="I325" s="99">
        <f t="shared" si="37"/>
        <v>2785</v>
      </c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99">
        <f>Z326</f>
        <v>0</v>
      </c>
      <c r="AA325" s="90">
        <f t="shared" si="30"/>
        <v>2785</v>
      </c>
      <c r="AB325" s="99"/>
      <c r="AC325" s="98">
        <f t="shared" si="31"/>
        <v>2785</v>
      </c>
    </row>
    <row r="326" spans="1:29" ht="38.25" hidden="1" customHeight="1">
      <c r="A326" s="16" t="s">
        <v>192</v>
      </c>
      <c r="B326" s="137">
        <v>475</v>
      </c>
      <c r="C326" s="62" t="s">
        <v>52</v>
      </c>
      <c r="D326" s="63" t="s">
        <v>348</v>
      </c>
      <c r="E326" s="63" t="s">
        <v>191</v>
      </c>
      <c r="F326" s="64">
        <v>2785</v>
      </c>
      <c r="G326" s="64"/>
      <c r="H326" s="99"/>
      <c r="I326" s="99">
        <f t="shared" si="37"/>
        <v>2785</v>
      </c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99"/>
      <c r="AA326" s="90">
        <f t="shared" si="30"/>
        <v>2785</v>
      </c>
      <c r="AB326" s="99"/>
      <c r="AC326" s="98">
        <f t="shared" si="31"/>
        <v>2785</v>
      </c>
    </row>
    <row r="327" spans="1:29" ht="38.25" hidden="1" customHeight="1">
      <c r="A327" s="16" t="s">
        <v>827</v>
      </c>
      <c r="B327" s="137">
        <v>475</v>
      </c>
      <c r="C327" s="62" t="s">
        <v>52</v>
      </c>
      <c r="D327" s="63" t="s">
        <v>829</v>
      </c>
      <c r="E327" s="63" t="s">
        <v>191</v>
      </c>
      <c r="F327" s="64"/>
      <c r="G327" s="64"/>
      <c r="H327" s="99"/>
      <c r="I327" s="99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99">
        <v>105</v>
      </c>
      <c r="AA327" s="90">
        <f t="shared" si="30"/>
        <v>105</v>
      </c>
      <c r="AB327" s="99"/>
      <c r="AC327" s="98">
        <f t="shared" si="31"/>
        <v>105</v>
      </c>
    </row>
    <row r="328" spans="1:29" ht="25.5" hidden="1">
      <c r="A328" s="16" t="s">
        <v>172</v>
      </c>
      <c r="B328" s="137">
        <v>475</v>
      </c>
      <c r="C328" s="62" t="s">
        <v>52</v>
      </c>
      <c r="D328" s="63" t="s">
        <v>349</v>
      </c>
      <c r="E328" s="63"/>
      <c r="F328" s="64">
        <f>SUM(F329)</f>
        <v>510</v>
      </c>
      <c r="G328" s="64"/>
      <c r="H328" s="99"/>
      <c r="I328" s="99">
        <f t="shared" si="37"/>
        <v>510</v>
      </c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99"/>
      <c r="AA328" s="90">
        <f t="shared" si="30"/>
        <v>510</v>
      </c>
      <c r="AB328" s="99"/>
      <c r="AC328" s="98">
        <f t="shared" si="31"/>
        <v>510</v>
      </c>
    </row>
    <row r="329" spans="1:29" ht="32.25" hidden="1" customHeight="1">
      <c r="A329" s="16" t="s">
        <v>188</v>
      </c>
      <c r="B329" s="137">
        <v>475</v>
      </c>
      <c r="C329" s="62" t="s">
        <v>52</v>
      </c>
      <c r="D329" s="63" t="s">
        <v>349</v>
      </c>
      <c r="E329" s="63" t="s">
        <v>187</v>
      </c>
      <c r="F329" s="64">
        <v>510</v>
      </c>
      <c r="G329" s="64"/>
      <c r="H329" s="99"/>
      <c r="I329" s="99">
        <f t="shared" si="37"/>
        <v>510</v>
      </c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99"/>
      <c r="AA329" s="90">
        <f t="shared" si="30"/>
        <v>510</v>
      </c>
      <c r="AB329" s="99"/>
      <c r="AC329" s="98">
        <f t="shared" si="31"/>
        <v>510</v>
      </c>
    </row>
    <row r="330" spans="1:29" ht="30" hidden="1" customHeight="1">
      <c r="A330" s="21" t="s">
        <v>108</v>
      </c>
      <c r="B330" s="136">
        <v>475</v>
      </c>
      <c r="C330" s="60" t="s">
        <v>97</v>
      </c>
      <c r="D330" s="63"/>
      <c r="E330" s="63"/>
      <c r="F330" s="90">
        <f>F331</f>
        <v>1876.2</v>
      </c>
      <c r="G330" s="90"/>
      <c r="H330" s="99"/>
      <c r="I330" s="99">
        <f>F330+H330+G330</f>
        <v>1876.2</v>
      </c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99"/>
      <c r="AA330" s="90">
        <f t="shared" si="30"/>
        <v>1876.2</v>
      </c>
      <c r="AB330" s="99"/>
      <c r="AC330" s="98">
        <f t="shared" si="31"/>
        <v>1876.2</v>
      </c>
    </row>
    <row r="331" spans="1:29" ht="33.75" hidden="1" customHeight="1">
      <c r="A331" s="147" t="s">
        <v>682</v>
      </c>
      <c r="B331" s="136">
        <v>475</v>
      </c>
      <c r="C331" s="60" t="s">
        <v>97</v>
      </c>
      <c r="D331" s="61" t="s">
        <v>261</v>
      </c>
      <c r="E331" s="61"/>
      <c r="F331" s="90">
        <f t="shared" ref="F331:F334" si="38">SUM(F332)</f>
        <v>1876.2</v>
      </c>
      <c r="G331" s="90"/>
      <c r="H331" s="99"/>
      <c r="I331" s="99">
        <f t="shared" ref="I331:I335" si="39">F331+H331+G331</f>
        <v>1876.2</v>
      </c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99"/>
      <c r="AA331" s="90">
        <f t="shared" si="30"/>
        <v>1876.2</v>
      </c>
      <c r="AB331" s="99"/>
      <c r="AC331" s="98">
        <f t="shared" si="31"/>
        <v>1876.2</v>
      </c>
    </row>
    <row r="332" spans="1:29" ht="20.25" hidden="1" customHeight="1">
      <c r="A332" s="32" t="s">
        <v>12</v>
      </c>
      <c r="B332" s="137">
        <v>475</v>
      </c>
      <c r="C332" s="62" t="s">
        <v>97</v>
      </c>
      <c r="D332" s="63" t="s">
        <v>355</v>
      </c>
      <c r="E332" s="63"/>
      <c r="F332" s="64">
        <f t="shared" si="38"/>
        <v>1876.2</v>
      </c>
      <c r="G332" s="64"/>
      <c r="H332" s="99"/>
      <c r="I332" s="99">
        <f t="shared" si="39"/>
        <v>1876.2</v>
      </c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99"/>
      <c r="AA332" s="90">
        <f t="shared" si="30"/>
        <v>1876.2</v>
      </c>
      <c r="AB332" s="99"/>
      <c r="AC332" s="98">
        <f t="shared" si="31"/>
        <v>1876.2</v>
      </c>
    </row>
    <row r="333" spans="1:29" ht="30" hidden="1" customHeight="1">
      <c r="A333" s="32" t="s">
        <v>421</v>
      </c>
      <c r="B333" s="137">
        <v>475</v>
      </c>
      <c r="C333" s="62" t="s">
        <v>97</v>
      </c>
      <c r="D333" s="63" t="s">
        <v>422</v>
      </c>
      <c r="E333" s="63"/>
      <c r="F333" s="64">
        <f t="shared" si="38"/>
        <v>1876.2</v>
      </c>
      <c r="G333" s="64"/>
      <c r="H333" s="99"/>
      <c r="I333" s="99">
        <f t="shared" si="39"/>
        <v>1876.2</v>
      </c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99"/>
      <c r="AA333" s="90">
        <f t="shared" si="30"/>
        <v>1876.2</v>
      </c>
      <c r="AB333" s="99"/>
      <c r="AC333" s="98">
        <f t="shared" si="31"/>
        <v>1876.2</v>
      </c>
    </row>
    <row r="334" spans="1:29" ht="63.75" hidden="1">
      <c r="A334" s="16" t="s">
        <v>3</v>
      </c>
      <c r="B334" s="137">
        <v>475</v>
      </c>
      <c r="C334" s="62" t="s">
        <v>97</v>
      </c>
      <c r="D334" s="63" t="s">
        <v>423</v>
      </c>
      <c r="E334" s="63"/>
      <c r="F334" s="64">
        <f t="shared" si="38"/>
        <v>1876.2</v>
      </c>
      <c r="G334" s="64"/>
      <c r="H334" s="99"/>
      <c r="I334" s="99">
        <f t="shared" si="39"/>
        <v>1876.2</v>
      </c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99"/>
      <c r="AA334" s="90">
        <f t="shared" si="30"/>
        <v>1876.2</v>
      </c>
      <c r="AB334" s="99"/>
      <c r="AC334" s="98">
        <f t="shared" si="31"/>
        <v>1876.2</v>
      </c>
    </row>
    <row r="335" spans="1:29" hidden="1">
      <c r="A335" s="16" t="s">
        <v>144</v>
      </c>
      <c r="B335" s="137">
        <v>475</v>
      </c>
      <c r="C335" s="62" t="s">
        <v>97</v>
      </c>
      <c r="D335" s="63" t="s">
        <v>423</v>
      </c>
      <c r="E335" s="63" t="s">
        <v>522</v>
      </c>
      <c r="F335" s="91">
        <v>1876.2</v>
      </c>
      <c r="G335" s="91"/>
      <c r="H335" s="99"/>
      <c r="I335" s="99">
        <f t="shared" si="39"/>
        <v>1876.2</v>
      </c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99"/>
      <c r="AA335" s="90">
        <f t="shared" si="30"/>
        <v>1876.2</v>
      </c>
      <c r="AB335" s="99"/>
      <c r="AC335" s="98">
        <f t="shared" si="31"/>
        <v>1876.2</v>
      </c>
    </row>
    <row r="336" spans="1:29" ht="20.25" hidden="1" customHeight="1">
      <c r="A336" s="29" t="s">
        <v>107</v>
      </c>
      <c r="B336" s="136">
        <v>475</v>
      </c>
      <c r="C336" s="60" t="s">
        <v>92</v>
      </c>
      <c r="D336" s="61"/>
      <c r="E336" s="61"/>
      <c r="F336" s="90">
        <f>SUM(F337)</f>
        <v>3200</v>
      </c>
      <c r="G336" s="90"/>
      <c r="H336" s="99"/>
      <c r="I336" s="99">
        <f t="shared" ref="I336:I341" si="40">F336+H336</f>
        <v>3200</v>
      </c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99"/>
      <c r="AA336" s="90">
        <f t="shared" ref="AA336:AA399" si="41">I336+Z336</f>
        <v>3200</v>
      </c>
      <c r="AB336" s="99"/>
      <c r="AC336" s="98">
        <f t="shared" ref="AC336:AC399" si="42">AA336+AB336</f>
        <v>3200</v>
      </c>
    </row>
    <row r="337" spans="1:29" ht="33" hidden="1" customHeight="1">
      <c r="A337" s="147" t="s">
        <v>682</v>
      </c>
      <c r="B337" s="136">
        <v>475</v>
      </c>
      <c r="C337" s="60" t="s">
        <v>92</v>
      </c>
      <c r="D337" s="61" t="s">
        <v>261</v>
      </c>
      <c r="E337" s="63"/>
      <c r="F337" s="90">
        <f>SUM(F338)</f>
        <v>3200</v>
      </c>
      <c r="G337" s="90"/>
      <c r="H337" s="99"/>
      <c r="I337" s="99">
        <f t="shared" si="40"/>
        <v>3200</v>
      </c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99"/>
      <c r="AA337" s="90">
        <f t="shared" si="41"/>
        <v>3200</v>
      </c>
      <c r="AB337" s="99"/>
      <c r="AC337" s="98">
        <f t="shared" si="42"/>
        <v>3200</v>
      </c>
    </row>
    <row r="338" spans="1:29" ht="21.75" hidden="1" customHeight="1">
      <c r="A338" s="32" t="s">
        <v>38</v>
      </c>
      <c r="B338" s="137">
        <v>475</v>
      </c>
      <c r="C338" s="62" t="s">
        <v>92</v>
      </c>
      <c r="D338" s="63" t="s">
        <v>356</v>
      </c>
      <c r="E338" s="63"/>
      <c r="F338" s="64">
        <f t="shared" ref="F338:F340" si="43">F339</f>
        <v>3200</v>
      </c>
      <c r="G338" s="64"/>
      <c r="H338" s="99"/>
      <c r="I338" s="99">
        <f t="shared" si="40"/>
        <v>3200</v>
      </c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99"/>
      <c r="AA338" s="90">
        <f t="shared" si="41"/>
        <v>3200</v>
      </c>
      <c r="AB338" s="99"/>
      <c r="AC338" s="98">
        <f t="shared" si="42"/>
        <v>3200</v>
      </c>
    </row>
    <row r="339" spans="1:29" ht="30" hidden="1" customHeight="1">
      <c r="A339" s="32" t="s">
        <v>421</v>
      </c>
      <c r="B339" s="137">
        <v>475</v>
      </c>
      <c r="C339" s="62" t="s">
        <v>92</v>
      </c>
      <c r="D339" s="63" t="s">
        <v>424</v>
      </c>
      <c r="E339" s="63"/>
      <c r="F339" s="64">
        <f t="shared" si="43"/>
        <v>3200</v>
      </c>
      <c r="G339" s="64"/>
      <c r="H339" s="99"/>
      <c r="I339" s="99">
        <f t="shared" si="40"/>
        <v>3200</v>
      </c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99"/>
      <c r="AA339" s="90">
        <f t="shared" si="41"/>
        <v>3200</v>
      </c>
      <c r="AB339" s="99"/>
      <c r="AC339" s="98">
        <f t="shared" si="42"/>
        <v>3200</v>
      </c>
    </row>
    <row r="340" spans="1:29" ht="84" hidden="1">
      <c r="A340" s="57" t="s">
        <v>275</v>
      </c>
      <c r="B340" s="137">
        <v>475</v>
      </c>
      <c r="C340" s="62" t="s">
        <v>92</v>
      </c>
      <c r="D340" s="63" t="s">
        <v>425</v>
      </c>
      <c r="E340" s="61"/>
      <c r="F340" s="64">
        <f t="shared" si="43"/>
        <v>3200</v>
      </c>
      <c r="G340" s="64"/>
      <c r="H340" s="99"/>
      <c r="I340" s="99">
        <f t="shared" si="40"/>
        <v>3200</v>
      </c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99"/>
      <c r="AA340" s="90">
        <f t="shared" si="41"/>
        <v>3200</v>
      </c>
      <c r="AB340" s="99"/>
      <c r="AC340" s="98">
        <f t="shared" si="42"/>
        <v>3200</v>
      </c>
    </row>
    <row r="341" spans="1:29" hidden="1">
      <c r="A341" s="16" t="s">
        <v>144</v>
      </c>
      <c r="B341" s="137">
        <v>475</v>
      </c>
      <c r="C341" s="62" t="s">
        <v>92</v>
      </c>
      <c r="D341" s="63" t="s">
        <v>425</v>
      </c>
      <c r="E341" s="63" t="s">
        <v>474</v>
      </c>
      <c r="F341" s="91">
        <v>3200</v>
      </c>
      <c r="G341" s="91"/>
      <c r="H341" s="99"/>
      <c r="I341" s="99">
        <f t="shared" si="40"/>
        <v>3200</v>
      </c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99"/>
      <c r="AA341" s="90">
        <f t="shared" si="41"/>
        <v>3200</v>
      </c>
      <c r="AB341" s="99"/>
      <c r="AC341" s="98">
        <f t="shared" si="42"/>
        <v>3200</v>
      </c>
    </row>
    <row r="342" spans="1:29" ht="32.25" customHeight="1">
      <c r="A342" s="56" t="s">
        <v>93</v>
      </c>
      <c r="B342" s="136">
        <v>476</v>
      </c>
      <c r="C342" s="62"/>
      <c r="D342" s="63"/>
      <c r="E342" s="63"/>
      <c r="F342" s="90">
        <f>SUM(F348+F343)</f>
        <v>19220</v>
      </c>
      <c r="G342" s="90"/>
      <c r="H342" s="90">
        <f>SUM(H348+H343)</f>
        <v>50</v>
      </c>
      <c r="I342" s="220">
        <f>SUM(I348+I343)</f>
        <v>19270</v>
      </c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9"/>
      <c r="Y342" s="219"/>
      <c r="Z342" s="194"/>
      <c r="AA342" s="220">
        <f t="shared" si="41"/>
        <v>19270</v>
      </c>
      <c r="AB342" s="194">
        <f>AB348</f>
        <v>250</v>
      </c>
      <c r="AC342" s="195">
        <f t="shared" si="42"/>
        <v>19520</v>
      </c>
    </row>
    <row r="343" spans="1:29" ht="18.75" customHeight="1">
      <c r="A343" s="21" t="s">
        <v>288</v>
      </c>
      <c r="B343" s="136">
        <v>476</v>
      </c>
      <c r="C343" s="60" t="s">
        <v>94</v>
      </c>
      <c r="D343" s="61"/>
      <c r="E343" s="61"/>
      <c r="F343" s="90">
        <f>SUM(F344)</f>
        <v>650</v>
      </c>
      <c r="G343" s="90"/>
      <c r="H343" s="98">
        <f>H344</f>
        <v>50</v>
      </c>
      <c r="I343" s="98">
        <f>F343+H343</f>
        <v>700</v>
      </c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99"/>
      <c r="AA343" s="90">
        <f t="shared" si="41"/>
        <v>700</v>
      </c>
      <c r="AB343" s="99"/>
      <c r="AC343" s="98">
        <f t="shared" si="42"/>
        <v>700</v>
      </c>
    </row>
    <row r="344" spans="1:29" ht="45.75" customHeight="1">
      <c r="A344" s="147" t="s">
        <v>659</v>
      </c>
      <c r="B344" s="136">
        <v>476</v>
      </c>
      <c r="C344" s="60" t="s">
        <v>94</v>
      </c>
      <c r="D344" s="61" t="s">
        <v>357</v>
      </c>
      <c r="E344" s="61"/>
      <c r="F344" s="90">
        <f>SUM(F346)</f>
        <v>650</v>
      </c>
      <c r="G344" s="90"/>
      <c r="H344" s="98">
        <f>H345</f>
        <v>50</v>
      </c>
      <c r="I344" s="98">
        <f>F344+H344</f>
        <v>700</v>
      </c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99"/>
      <c r="AA344" s="90">
        <f t="shared" si="41"/>
        <v>700</v>
      </c>
      <c r="AB344" s="99"/>
      <c r="AC344" s="98">
        <f t="shared" si="42"/>
        <v>700</v>
      </c>
    </row>
    <row r="345" spans="1:29" ht="33.75" customHeight="1">
      <c r="A345" s="32" t="s">
        <v>410</v>
      </c>
      <c r="B345" s="137">
        <v>476</v>
      </c>
      <c r="C345" s="62" t="s">
        <v>94</v>
      </c>
      <c r="D345" s="63" t="s">
        <v>420</v>
      </c>
      <c r="E345" s="61"/>
      <c r="F345" s="64">
        <f>F346</f>
        <v>650</v>
      </c>
      <c r="G345" s="64"/>
      <c r="H345" s="99">
        <f>H346</f>
        <v>50</v>
      </c>
      <c r="I345" s="99">
        <f>F345+H345</f>
        <v>700</v>
      </c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99"/>
      <c r="AA345" s="90">
        <f t="shared" si="41"/>
        <v>700</v>
      </c>
      <c r="AB345" s="99"/>
      <c r="AC345" s="98">
        <f t="shared" si="42"/>
        <v>700</v>
      </c>
    </row>
    <row r="346" spans="1:29" ht="18.75" customHeight="1">
      <c r="A346" s="16" t="s">
        <v>11</v>
      </c>
      <c r="B346" s="137">
        <v>476</v>
      </c>
      <c r="C346" s="62" t="s">
        <v>94</v>
      </c>
      <c r="D346" s="63" t="s">
        <v>411</v>
      </c>
      <c r="E346" s="63"/>
      <c r="F346" s="64">
        <f>SUM(F347)</f>
        <v>650</v>
      </c>
      <c r="G346" s="64"/>
      <c r="H346" s="99">
        <f>H347</f>
        <v>50</v>
      </c>
      <c r="I346" s="99">
        <f>F346+H346</f>
        <v>700</v>
      </c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99"/>
      <c r="AA346" s="90">
        <f t="shared" si="41"/>
        <v>700</v>
      </c>
      <c r="AB346" s="99"/>
      <c r="AC346" s="98">
        <f t="shared" si="42"/>
        <v>700</v>
      </c>
    </row>
    <row r="347" spans="1:29" ht="38.25">
      <c r="A347" s="23" t="s">
        <v>188</v>
      </c>
      <c r="B347" s="137">
        <v>476</v>
      </c>
      <c r="C347" s="62" t="s">
        <v>94</v>
      </c>
      <c r="D347" s="63" t="s">
        <v>411</v>
      </c>
      <c r="E347" s="63" t="s">
        <v>187</v>
      </c>
      <c r="F347" s="64">
        <v>650</v>
      </c>
      <c r="G347" s="64"/>
      <c r="H347" s="99">
        <v>50</v>
      </c>
      <c r="I347" s="99">
        <f>F347+H347</f>
        <v>700</v>
      </c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99"/>
      <c r="AA347" s="90">
        <f t="shared" si="41"/>
        <v>700</v>
      </c>
      <c r="AB347" s="99"/>
      <c r="AC347" s="98">
        <f t="shared" si="42"/>
        <v>700</v>
      </c>
    </row>
    <row r="348" spans="1:29" ht="21" customHeight="1">
      <c r="A348" s="21" t="s">
        <v>163</v>
      </c>
      <c r="B348" s="136">
        <v>476</v>
      </c>
      <c r="C348" s="60" t="s">
        <v>95</v>
      </c>
      <c r="D348" s="61"/>
      <c r="E348" s="61"/>
      <c r="F348" s="90">
        <f>SUM(F349)</f>
        <v>18570</v>
      </c>
      <c r="G348" s="90"/>
      <c r="H348" s="99"/>
      <c r="I348" s="98">
        <f t="shared" ref="I348:I407" si="44">F348+H348</f>
        <v>18570</v>
      </c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99"/>
      <c r="AA348" s="90">
        <f t="shared" si="41"/>
        <v>18570</v>
      </c>
      <c r="AB348" s="99">
        <f>AB349</f>
        <v>250</v>
      </c>
      <c r="AC348" s="98">
        <f t="shared" si="42"/>
        <v>18820</v>
      </c>
    </row>
    <row r="349" spans="1:29" ht="23.25" customHeight="1">
      <c r="A349" s="21" t="s">
        <v>96</v>
      </c>
      <c r="B349" s="136">
        <v>476</v>
      </c>
      <c r="C349" s="60" t="s">
        <v>325</v>
      </c>
      <c r="D349" s="61"/>
      <c r="E349" s="61"/>
      <c r="F349" s="90">
        <f>SUM(F350)</f>
        <v>18570</v>
      </c>
      <c r="G349" s="90"/>
      <c r="H349" s="99"/>
      <c r="I349" s="98">
        <f t="shared" si="44"/>
        <v>18570</v>
      </c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99"/>
      <c r="AA349" s="90">
        <f t="shared" si="41"/>
        <v>18570</v>
      </c>
      <c r="AB349" s="99">
        <f>AB350</f>
        <v>250</v>
      </c>
      <c r="AC349" s="98">
        <f t="shared" si="42"/>
        <v>18820</v>
      </c>
    </row>
    <row r="350" spans="1:29" ht="42.75" customHeight="1">
      <c r="A350" s="147" t="s">
        <v>659</v>
      </c>
      <c r="B350" s="136">
        <v>476</v>
      </c>
      <c r="C350" s="60" t="s">
        <v>325</v>
      </c>
      <c r="D350" s="61" t="s">
        <v>357</v>
      </c>
      <c r="E350" s="61"/>
      <c r="F350" s="90">
        <f>SUM(F354,F352,F356)</f>
        <v>18570</v>
      </c>
      <c r="G350" s="90"/>
      <c r="H350" s="99"/>
      <c r="I350" s="98">
        <f t="shared" si="44"/>
        <v>18570</v>
      </c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99"/>
      <c r="AA350" s="90">
        <f t="shared" si="41"/>
        <v>18570</v>
      </c>
      <c r="AB350" s="99">
        <f>AB351</f>
        <v>250</v>
      </c>
      <c r="AC350" s="98">
        <f t="shared" si="42"/>
        <v>18820</v>
      </c>
    </row>
    <row r="351" spans="1:29" ht="30.75" customHeight="1">
      <c r="A351" s="30" t="s">
        <v>419</v>
      </c>
      <c r="B351" s="137">
        <v>476</v>
      </c>
      <c r="C351" s="62" t="s">
        <v>325</v>
      </c>
      <c r="D351" s="63" t="s">
        <v>449</v>
      </c>
      <c r="E351" s="61"/>
      <c r="F351" s="64">
        <f>SUM(F353,F355,F356)</f>
        <v>18570</v>
      </c>
      <c r="G351" s="64"/>
      <c r="H351" s="99"/>
      <c r="I351" s="99">
        <f t="shared" si="44"/>
        <v>18570</v>
      </c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99"/>
      <c r="AA351" s="90">
        <f t="shared" si="41"/>
        <v>18570</v>
      </c>
      <c r="AB351" s="99">
        <f>AB352</f>
        <v>250</v>
      </c>
      <c r="AC351" s="98">
        <f t="shared" si="42"/>
        <v>18820</v>
      </c>
    </row>
    <row r="352" spans="1:29" ht="19.5" customHeight="1">
      <c r="A352" s="58" t="s">
        <v>459</v>
      </c>
      <c r="B352" s="63" t="s">
        <v>223</v>
      </c>
      <c r="C352" s="63" t="s">
        <v>325</v>
      </c>
      <c r="D352" s="63" t="s">
        <v>450</v>
      </c>
      <c r="E352" s="63"/>
      <c r="F352" s="64">
        <f>SUM(F353)</f>
        <v>2200</v>
      </c>
      <c r="G352" s="64"/>
      <c r="H352" s="99"/>
      <c r="I352" s="99">
        <f t="shared" si="44"/>
        <v>2200</v>
      </c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99"/>
      <c r="AA352" s="90">
        <f t="shared" si="41"/>
        <v>2200</v>
      </c>
      <c r="AB352" s="99">
        <f>AB353</f>
        <v>250</v>
      </c>
      <c r="AC352" s="98">
        <f t="shared" si="42"/>
        <v>2450</v>
      </c>
    </row>
    <row r="353" spans="1:29" ht="38.25">
      <c r="A353" s="23" t="s">
        <v>188</v>
      </c>
      <c r="B353" s="63" t="s">
        <v>223</v>
      </c>
      <c r="C353" s="63" t="s">
        <v>325</v>
      </c>
      <c r="D353" s="63" t="s">
        <v>450</v>
      </c>
      <c r="E353" s="63" t="s">
        <v>187</v>
      </c>
      <c r="F353" s="64">
        <v>2200</v>
      </c>
      <c r="G353" s="64"/>
      <c r="H353" s="99"/>
      <c r="I353" s="99">
        <f t="shared" si="44"/>
        <v>2200</v>
      </c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99"/>
      <c r="AA353" s="90">
        <f t="shared" si="41"/>
        <v>2200</v>
      </c>
      <c r="AB353" s="99">
        <v>250</v>
      </c>
      <c r="AC353" s="98">
        <f t="shared" si="42"/>
        <v>2450</v>
      </c>
    </row>
    <row r="354" spans="1:29">
      <c r="A354" s="58" t="s">
        <v>458</v>
      </c>
      <c r="B354" s="63" t="s">
        <v>223</v>
      </c>
      <c r="C354" s="63" t="s">
        <v>325</v>
      </c>
      <c r="D354" s="63" t="s">
        <v>451</v>
      </c>
      <c r="E354" s="63"/>
      <c r="F354" s="64">
        <f>F355</f>
        <v>1476</v>
      </c>
      <c r="G354" s="64"/>
      <c r="H354" s="99"/>
      <c r="I354" s="99">
        <f t="shared" si="44"/>
        <v>1476</v>
      </c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99"/>
      <c r="AA354" s="90">
        <f t="shared" si="41"/>
        <v>1476</v>
      </c>
      <c r="AB354" s="99"/>
      <c r="AC354" s="98">
        <f t="shared" si="42"/>
        <v>1476</v>
      </c>
    </row>
    <row r="355" spans="1:29">
      <c r="A355" s="16" t="s">
        <v>457</v>
      </c>
      <c r="B355" s="137">
        <v>476</v>
      </c>
      <c r="C355" s="62" t="s">
        <v>325</v>
      </c>
      <c r="D355" s="63" t="s">
        <v>451</v>
      </c>
      <c r="E355" s="63" t="s">
        <v>455</v>
      </c>
      <c r="F355" s="64">
        <v>1476</v>
      </c>
      <c r="G355" s="64"/>
      <c r="H355" s="99"/>
      <c r="I355" s="99">
        <f t="shared" si="44"/>
        <v>1476</v>
      </c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99"/>
      <c r="AA355" s="90">
        <f t="shared" si="41"/>
        <v>1476</v>
      </c>
      <c r="AB355" s="99"/>
      <c r="AC355" s="98">
        <f t="shared" si="42"/>
        <v>1476</v>
      </c>
    </row>
    <row r="356" spans="1:29">
      <c r="A356" s="58" t="s">
        <v>462</v>
      </c>
      <c r="B356" s="137">
        <v>476</v>
      </c>
      <c r="C356" s="62"/>
      <c r="D356" s="63"/>
      <c r="E356" s="63"/>
      <c r="F356" s="64">
        <f>F360+F361+F357</f>
        <v>14894</v>
      </c>
      <c r="G356" s="64"/>
      <c r="H356" s="99"/>
      <c r="I356" s="99">
        <f t="shared" si="44"/>
        <v>14894</v>
      </c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99"/>
      <c r="AA356" s="90">
        <f t="shared" si="41"/>
        <v>14894</v>
      </c>
      <c r="AB356" s="99"/>
      <c r="AC356" s="98">
        <f t="shared" si="42"/>
        <v>14894</v>
      </c>
    </row>
    <row r="357" spans="1:29" ht="25.5">
      <c r="A357" s="21" t="s">
        <v>198</v>
      </c>
      <c r="B357" s="137">
        <v>476</v>
      </c>
      <c r="C357" s="63" t="s">
        <v>460</v>
      </c>
      <c r="D357" s="63"/>
      <c r="E357" s="63"/>
      <c r="F357" s="64">
        <f>F358</f>
        <v>1792</v>
      </c>
      <c r="G357" s="64"/>
      <c r="H357" s="99"/>
      <c r="I357" s="99">
        <f t="shared" si="44"/>
        <v>1792</v>
      </c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99"/>
      <c r="AA357" s="90">
        <f t="shared" si="41"/>
        <v>1792</v>
      </c>
      <c r="AB357" s="99"/>
      <c r="AC357" s="98">
        <f t="shared" si="42"/>
        <v>1792</v>
      </c>
    </row>
    <row r="358" spans="1:29" ht="25.5">
      <c r="A358" s="23" t="s">
        <v>624</v>
      </c>
      <c r="B358" s="137">
        <v>476</v>
      </c>
      <c r="C358" s="63" t="s">
        <v>460</v>
      </c>
      <c r="D358" s="69" t="s">
        <v>625</v>
      </c>
      <c r="E358" s="63"/>
      <c r="F358" s="64">
        <f>F359</f>
        <v>1792</v>
      </c>
      <c r="G358" s="64"/>
      <c r="H358" s="99"/>
      <c r="I358" s="99">
        <f t="shared" si="44"/>
        <v>1792</v>
      </c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99"/>
      <c r="AA358" s="90">
        <f t="shared" si="41"/>
        <v>1792</v>
      </c>
      <c r="AB358" s="99"/>
      <c r="AC358" s="98">
        <f t="shared" si="42"/>
        <v>1792</v>
      </c>
    </row>
    <row r="359" spans="1:29">
      <c r="A359" s="52" t="s">
        <v>457</v>
      </c>
      <c r="B359" s="137">
        <v>476</v>
      </c>
      <c r="C359" s="63" t="s">
        <v>460</v>
      </c>
      <c r="D359" s="69" t="s">
        <v>625</v>
      </c>
      <c r="E359" s="63" t="s">
        <v>455</v>
      </c>
      <c r="F359" s="64">
        <v>1792</v>
      </c>
      <c r="G359" s="64"/>
      <c r="H359" s="99"/>
      <c r="I359" s="99">
        <f t="shared" si="44"/>
        <v>1792</v>
      </c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99"/>
      <c r="AA359" s="90">
        <f t="shared" si="41"/>
        <v>1792</v>
      </c>
      <c r="AB359" s="99"/>
      <c r="AC359" s="98">
        <f t="shared" si="42"/>
        <v>1792</v>
      </c>
    </row>
    <row r="360" spans="1:29">
      <c r="A360" s="16" t="s">
        <v>457</v>
      </c>
      <c r="B360" s="137">
        <v>476</v>
      </c>
      <c r="C360" s="62" t="s">
        <v>325</v>
      </c>
      <c r="D360" s="63" t="s">
        <v>452</v>
      </c>
      <c r="E360" s="63" t="s">
        <v>455</v>
      </c>
      <c r="F360" s="64">
        <v>12602</v>
      </c>
      <c r="G360" s="64"/>
      <c r="H360" s="99"/>
      <c r="I360" s="99">
        <f t="shared" si="44"/>
        <v>12602</v>
      </c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99"/>
      <c r="AA360" s="90">
        <f t="shared" si="41"/>
        <v>12602</v>
      </c>
      <c r="AB360" s="99"/>
      <c r="AC360" s="98">
        <f t="shared" si="42"/>
        <v>12602</v>
      </c>
    </row>
    <row r="361" spans="1:29">
      <c r="A361" s="16" t="s">
        <v>543</v>
      </c>
      <c r="B361" s="137">
        <v>476</v>
      </c>
      <c r="C361" s="62" t="s">
        <v>325</v>
      </c>
      <c r="D361" s="63" t="s">
        <v>544</v>
      </c>
      <c r="E361" s="63" t="s">
        <v>455</v>
      </c>
      <c r="F361" s="64">
        <v>500</v>
      </c>
      <c r="G361" s="64"/>
      <c r="H361" s="99"/>
      <c r="I361" s="99">
        <f t="shared" si="44"/>
        <v>500</v>
      </c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99"/>
      <c r="AA361" s="90">
        <f t="shared" si="41"/>
        <v>500</v>
      </c>
      <c r="AB361" s="99"/>
      <c r="AC361" s="98">
        <f t="shared" si="42"/>
        <v>500</v>
      </c>
    </row>
    <row r="362" spans="1:29" ht="27" customHeight="1">
      <c r="A362" s="214" t="s">
        <v>98</v>
      </c>
      <c r="B362" s="215">
        <v>477</v>
      </c>
      <c r="C362" s="216"/>
      <c r="D362" s="217"/>
      <c r="E362" s="217"/>
      <c r="F362" s="218">
        <f>SUM(F363,F372)</f>
        <v>98499</v>
      </c>
      <c r="G362" s="218">
        <f>SUM(G363,G372)</f>
        <v>3123</v>
      </c>
      <c r="H362" s="218">
        <f>SUM(H363,H372)</f>
        <v>1500</v>
      </c>
      <c r="I362" s="195">
        <f>F362+H362+G362</f>
        <v>103122</v>
      </c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195">
        <v>40</v>
      </c>
      <c r="AA362" s="220">
        <f t="shared" si="41"/>
        <v>103162</v>
      </c>
      <c r="AB362" s="195"/>
      <c r="AC362" s="195">
        <f t="shared" si="42"/>
        <v>103162</v>
      </c>
    </row>
    <row r="363" spans="1:29" hidden="1">
      <c r="A363" s="40" t="s">
        <v>162</v>
      </c>
      <c r="B363" s="89">
        <v>477</v>
      </c>
      <c r="C363" s="60" t="s">
        <v>161</v>
      </c>
      <c r="D363" s="69"/>
      <c r="E363" s="69"/>
      <c r="F363" s="148">
        <f t="shared" ref="F363:F365" si="45">SUM(F364)</f>
        <v>28077.7</v>
      </c>
      <c r="G363" s="148"/>
      <c r="H363" s="99"/>
      <c r="I363" s="98">
        <f t="shared" si="44"/>
        <v>28077.7</v>
      </c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99"/>
      <c r="AA363" s="90">
        <f t="shared" si="41"/>
        <v>28077.7</v>
      </c>
      <c r="AB363" s="99"/>
      <c r="AC363" s="98">
        <f t="shared" si="42"/>
        <v>28077.7</v>
      </c>
    </row>
    <row r="364" spans="1:29" hidden="1">
      <c r="A364" s="37" t="s">
        <v>287</v>
      </c>
      <c r="B364" s="89">
        <v>477</v>
      </c>
      <c r="C364" s="61" t="s">
        <v>460</v>
      </c>
      <c r="D364" s="126"/>
      <c r="E364" s="126"/>
      <c r="F364" s="148">
        <f t="shared" si="45"/>
        <v>28077.7</v>
      </c>
      <c r="G364" s="148"/>
      <c r="H364" s="99"/>
      <c r="I364" s="98">
        <f t="shared" si="44"/>
        <v>28077.7</v>
      </c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99"/>
      <c r="AA364" s="90">
        <f t="shared" si="41"/>
        <v>28077.7</v>
      </c>
      <c r="AB364" s="99"/>
      <c r="AC364" s="98">
        <f t="shared" si="42"/>
        <v>28077.7</v>
      </c>
    </row>
    <row r="365" spans="1:29" ht="38.25" hidden="1">
      <c r="A365" s="37" t="s">
        <v>662</v>
      </c>
      <c r="B365" s="89">
        <v>477</v>
      </c>
      <c r="C365" s="61" t="s">
        <v>460</v>
      </c>
      <c r="D365" s="126" t="s">
        <v>339</v>
      </c>
      <c r="E365" s="69"/>
      <c r="F365" s="148">
        <f t="shared" si="45"/>
        <v>28077.7</v>
      </c>
      <c r="G365" s="148"/>
      <c r="H365" s="99"/>
      <c r="I365" s="98">
        <f t="shared" si="44"/>
        <v>28077.7</v>
      </c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99"/>
      <c r="AA365" s="90">
        <f t="shared" si="41"/>
        <v>28077.7</v>
      </c>
      <c r="AB365" s="99"/>
      <c r="AC365" s="98">
        <f t="shared" si="42"/>
        <v>28077.7</v>
      </c>
    </row>
    <row r="366" spans="1:29" ht="38.25" hidden="1">
      <c r="A366" s="37" t="s">
        <v>5</v>
      </c>
      <c r="B366" s="89">
        <v>477</v>
      </c>
      <c r="C366" s="61" t="s">
        <v>460</v>
      </c>
      <c r="D366" s="126" t="s">
        <v>340</v>
      </c>
      <c r="E366" s="126"/>
      <c r="F366" s="148">
        <f>F367</f>
        <v>28077.7</v>
      </c>
      <c r="G366" s="148"/>
      <c r="H366" s="99"/>
      <c r="I366" s="98">
        <f t="shared" si="44"/>
        <v>28077.7</v>
      </c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99"/>
      <c r="AA366" s="90">
        <f t="shared" si="41"/>
        <v>28077.7</v>
      </c>
      <c r="AB366" s="99"/>
      <c r="AC366" s="98">
        <f t="shared" si="42"/>
        <v>28077.7</v>
      </c>
    </row>
    <row r="367" spans="1:29" hidden="1">
      <c r="A367" s="44" t="s">
        <v>435</v>
      </c>
      <c r="B367" s="129">
        <v>477</v>
      </c>
      <c r="C367" s="63" t="s">
        <v>460</v>
      </c>
      <c r="D367" s="69" t="s">
        <v>436</v>
      </c>
      <c r="E367" s="69"/>
      <c r="F367" s="149">
        <f>F368+F370+F371</f>
        <v>28077.7</v>
      </c>
      <c r="G367" s="149"/>
      <c r="H367" s="99"/>
      <c r="I367" s="99">
        <f t="shared" si="44"/>
        <v>28077.7</v>
      </c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99"/>
      <c r="AA367" s="90">
        <f t="shared" si="41"/>
        <v>28077.7</v>
      </c>
      <c r="AB367" s="99"/>
      <c r="AC367" s="98">
        <f t="shared" si="42"/>
        <v>28077.7</v>
      </c>
    </row>
    <row r="368" spans="1:29" ht="25.5" hidden="1">
      <c r="A368" s="23" t="s">
        <v>6</v>
      </c>
      <c r="B368" s="129">
        <v>477</v>
      </c>
      <c r="C368" s="63" t="s">
        <v>460</v>
      </c>
      <c r="D368" s="69" t="s">
        <v>437</v>
      </c>
      <c r="E368" s="126"/>
      <c r="F368" s="149">
        <f>SUM(F369)</f>
        <v>20867</v>
      </c>
      <c r="G368" s="149"/>
      <c r="H368" s="99"/>
      <c r="I368" s="99">
        <f t="shared" si="44"/>
        <v>20867</v>
      </c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99"/>
      <c r="AA368" s="90">
        <f t="shared" si="41"/>
        <v>20867</v>
      </c>
      <c r="AB368" s="99"/>
      <c r="AC368" s="98">
        <f t="shared" si="42"/>
        <v>20867</v>
      </c>
    </row>
    <row r="369" spans="1:29" hidden="1">
      <c r="A369" s="23" t="s">
        <v>144</v>
      </c>
      <c r="B369" s="129">
        <v>477</v>
      </c>
      <c r="C369" s="63" t="s">
        <v>460</v>
      </c>
      <c r="D369" s="69" t="s">
        <v>437</v>
      </c>
      <c r="E369" s="69" t="s">
        <v>143</v>
      </c>
      <c r="F369" s="149">
        <v>20867</v>
      </c>
      <c r="G369" s="149"/>
      <c r="H369" s="99"/>
      <c r="I369" s="99">
        <f t="shared" si="44"/>
        <v>20867</v>
      </c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99"/>
      <c r="AA369" s="90">
        <f t="shared" si="41"/>
        <v>20867</v>
      </c>
      <c r="AB369" s="99"/>
      <c r="AC369" s="98">
        <f t="shared" si="42"/>
        <v>20867</v>
      </c>
    </row>
    <row r="370" spans="1:29" hidden="1">
      <c r="A370" s="23" t="s">
        <v>634</v>
      </c>
      <c r="B370" s="129">
        <v>477</v>
      </c>
      <c r="C370" s="63" t="s">
        <v>460</v>
      </c>
      <c r="D370" s="69" t="s">
        <v>832</v>
      </c>
      <c r="E370" s="69" t="s">
        <v>590</v>
      </c>
      <c r="F370" s="150">
        <v>7209.7</v>
      </c>
      <c r="G370" s="150"/>
      <c r="H370" s="99"/>
      <c r="I370" s="99">
        <f t="shared" si="44"/>
        <v>7209.7</v>
      </c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99"/>
      <c r="AA370" s="90">
        <f t="shared" si="41"/>
        <v>7209.7</v>
      </c>
      <c r="AB370" s="99"/>
      <c r="AC370" s="98">
        <f t="shared" si="42"/>
        <v>7209.7</v>
      </c>
    </row>
    <row r="371" spans="1:29" hidden="1">
      <c r="A371" s="23" t="s">
        <v>588</v>
      </c>
      <c r="B371" s="129">
        <v>477</v>
      </c>
      <c r="C371" s="63" t="s">
        <v>460</v>
      </c>
      <c r="D371" s="69" t="s">
        <v>833</v>
      </c>
      <c r="E371" s="69" t="s">
        <v>590</v>
      </c>
      <c r="F371" s="149">
        <v>1</v>
      </c>
      <c r="G371" s="149"/>
      <c r="H371" s="99"/>
      <c r="I371" s="99">
        <f t="shared" si="44"/>
        <v>1</v>
      </c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99"/>
      <c r="AA371" s="90">
        <f t="shared" si="41"/>
        <v>1</v>
      </c>
      <c r="AB371" s="99"/>
      <c r="AC371" s="98">
        <f t="shared" si="42"/>
        <v>1</v>
      </c>
    </row>
    <row r="372" spans="1:29" ht="26.25" hidden="1" customHeight="1">
      <c r="A372" s="21" t="s">
        <v>99</v>
      </c>
      <c r="B372" s="89">
        <v>477</v>
      </c>
      <c r="C372" s="60" t="s">
        <v>100</v>
      </c>
      <c r="D372" s="126"/>
      <c r="E372" s="126"/>
      <c r="F372" s="148">
        <f>SUM(F373,F396)</f>
        <v>70421.3</v>
      </c>
      <c r="G372" s="148">
        <f>SUM(G373,G396)</f>
        <v>3123</v>
      </c>
      <c r="H372" s="148">
        <f>SUM(H373,H396)</f>
        <v>1500</v>
      </c>
      <c r="I372" s="98">
        <f>F372+H372+G372</f>
        <v>75044.3</v>
      </c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98">
        <f>Z396</f>
        <v>40</v>
      </c>
      <c r="AA372" s="90">
        <f t="shared" si="41"/>
        <v>75084.3</v>
      </c>
      <c r="AB372" s="98"/>
      <c r="AC372" s="98">
        <f t="shared" si="42"/>
        <v>75084.3</v>
      </c>
    </row>
    <row r="373" spans="1:29" ht="27" hidden="1" customHeight="1">
      <c r="A373" s="21" t="s">
        <v>285</v>
      </c>
      <c r="B373" s="89">
        <v>477</v>
      </c>
      <c r="C373" s="60" t="s">
        <v>101</v>
      </c>
      <c r="D373" s="61"/>
      <c r="E373" s="61"/>
      <c r="F373" s="90">
        <f>SUM(F374)</f>
        <v>62771.3</v>
      </c>
      <c r="G373" s="90">
        <f>SUM(G374)</f>
        <v>3123</v>
      </c>
      <c r="H373" s="90">
        <f>SUM(H374)</f>
        <v>1500</v>
      </c>
      <c r="I373" s="98">
        <f t="shared" ref="I373:I389" si="46">F373+H373+G373</f>
        <v>67394.3</v>
      </c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99"/>
      <c r="AA373" s="90">
        <f t="shared" si="41"/>
        <v>67394.3</v>
      </c>
      <c r="AB373" s="99"/>
      <c r="AC373" s="98">
        <f t="shared" si="42"/>
        <v>67394.3</v>
      </c>
    </row>
    <row r="374" spans="1:29" ht="38.25" hidden="1">
      <c r="A374" s="37" t="s">
        <v>7</v>
      </c>
      <c r="B374" s="89">
        <v>477</v>
      </c>
      <c r="C374" s="60" t="s">
        <v>101</v>
      </c>
      <c r="D374" s="61" t="s">
        <v>350</v>
      </c>
      <c r="E374" s="61"/>
      <c r="F374" s="90">
        <f>SUM(F375,F385,F390)</f>
        <v>62771.3</v>
      </c>
      <c r="G374" s="90">
        <f>SUM(G375,G385,G390)</f>
        <v>3123</v>
      </c>
      <c r="H374" s="90">
        <f>SUM(H375,H385,H390)</f>
        <v>1500</v>
      </c>
      <c r="I374" s="98">
        <f t="shared" si="46"/>
        <v>67394.3</v>
      </c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99"/>
      <c r="AA374" s="90">
        <f t="shared" si="41"/>
        <v>67394.3</v>
      </c>
      <c r="AB374" s="99"/>
      <c r="AC374" s="98">
        <f t="shared" si="42"/>
        <v>67394.3</v>
      </c>
    </row>
    <row r="375" spans="1:29" ht="25.5" hidden="1">
      <c r="A375" s="23" t="s">
        <v>432</v>
      </c>
      <c r="B375" s="129">
        <v>477</v>
      </c>
      <c r="C375" s="62" t="s">
        <v>101</v>
      </c>
      <c r="D375" s="63" t="s">
        <v>426</v>
      </c>
      <c r="E375" s="61"/>
      <c r="F375" s="64">
        <f>F376+F378+F380</f>
        <v>35878.800000000003</v>
      </c>
      <c r="G375" s="64">
        <f>G376+G378+G380</f>
        <v>3123</v>
      </c>
      <c r="H375" s="64">
        <f>H376+H378+H380</f>
        <v>700</v>
      </c>
      <c r="I375" s="98">
        <f t="shared" si="46"/>
        <v>39701.800000000003</v>
      </c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99"/>
      <c r="AA375" s="90">
        <f t="shared" si="41"/>
        <v>39701.800000000003</v>
      </c>
      <c r="AB375" s="99"/>
      <c r="AC375" s="98">
        <f t="shared" si="42"/>
        <v>39701.800000000003</v>
      </c>
    </row>
    <row r="376" spans="1:29" ht="38.25" hidden="1">
      <c r="A376" s="14" t="s">
        <v>273</v>
      </c>
      <c r="B376" s="89">
        <v>477</v>
      </c>
      <c r="C376" s="60" t="s">
        <v>101</v>
      </c>
      <c r="D376" s="61" t="s">
        <v>433</v>
      </c>
      <c r="E376" s="61"/>
      <c r="F376" s="90">
        <f>SUM(F377)</f>
        <v>27019</v>
      </c>
      <c r="G376" s="90">
        <f>SUM(G377)</f>
        <v>3123</v>
      </c>
      <c r="H376" s="99"/>
      <c r="I376" s="98">
        <f t="shared" si="46"/>
        <v>30142</v>
      </c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99"/>
      <c r="AA376" s="90">
        <f t="shared" si="41"/>
        <v>30142</v>
      </c>
      <c r="AB376" s="99"/>
      <c r="AC376" s="98">
        <f t="shared" si="42"/>
        <v>30142</v>
      </c>
    </row>
    <row r="377" spans="1:29" ht="24.75" hidden="1" customHeight="1">
      <c r="A377" s="23" t="s">
        <v>144</v>
      </c>
      <c r="B377" s="129">
        <v>477</v>
      </c>
      <c r="C377" s="62" t="s">
        <v>101</v>
      </c>
      <c r="D377" s="63" t="s">
        <v>433</v>
      </c>
      <c r="E377" s="63" t="s">
        <v>143</v>
      </c>
      <c r="F377" s="91">
        <v>27019</v>
      </c>
      <c r="G377" s="91">
        <v>3123</v>
      </c>
      <c r="H377" s="99"/>
      <c r="I377" s="98">
        <f t="shared" si="46"/>
        <v>30142</v>
      </c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99"/>
      <c r="AA377" s="90">
        <f t="shared" si="41"/>
        <v>30142</v>
      </c>
      <c r="AB377" s="99"/>
      <c r="AC377" s="98">
        <f t="shared" si="42"/>
        <v>30142</v>
      </c>
    </row>
    <row r="378" spans="1:29" ht="25.5" hidden="1">
      <c r="A378" s="37" t="s">
        <v>8</v>
      </c>
      <c r="B378" s="89">
        <v>477</v>
      </c>
      <c r="C378" s="60" t="s">
        <v>101</v>
      </c>
      <c r="D378" s="61" t="s">
        <v>434</v>
      </c>
      <c r="E378" s="61"/>
      <c r="F378" s="90">
        <f>F379</f>
        <v>8000</v>
      </c>
      <c r="G378" s="90"/>
      <c r="H378" s="99">
        <f>H379</f>
        <v>693</v>
      </c>
      <c r="I378" s="99">
        <f t="shared" si="46"/>
        <v>8693</v>
      </c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99"/>
      <c r="AA378" s="90">
        <f t="shared" si="41"/>
        <v>8693</v>
      </c>
      <c r="AB378" s="99"/>
      <c r="AC378" s="98">
        <f t="shared" si="42"/>
        <v>8693</v>
      </c>
    </row>
    <row r="379" spans="1:29" ht="18" hidden="1" customHeight="1">
      <c r="A379" s="23" t="s">
        <v>144</v>
      </c>
      <c r="B379" s="129">
        <v>477</v>
      </c>
      <c r="C379" s="62" t="s">
        <v>101</v>
      </c>
      <c r="D379" s="63" t="s">
        <v>434</v>
      </c>
      <c r="E379" s="63" t="s">
        <v>522</v>
      </c>
      <c r="F379" s="64">
        <v>8000</v>
      </c>
      <c r="G379" s="64"/>
      <c r="H379" s="99">
        <v>693</v>
      </c>
      <c r="I379" s="99">
        <f t="shared" si="46"/>
        <v>8693</v>
      </c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99"/>
      <c r="AA379" s="90">
        <f t="shared" si="41"/>
        <v>8693</v>
      </c>
      <c r="AB379" s="99"/>
      <c r="AC379" s="98">
        <f t="shared" si="42"/>
        <v>8693</v>
      </c>
    </row>
    <row r="380" spans="1:29" ht="18" hidden="1" customHeight="1">
      <c r="A380" s="23" t="s">
        <v>621</v>
      </c>
      <c r="B380" s="129">
        <v>477</v>
      </c>
      <c r="C380" s="62" t="s">
        <v>101</v>
      </c>
      <c r="D380" s="63"/>
      <c r="E380" s="63"/>
      <c r="F380" s="64">
        <f>F381+F382+F383+F384</f>
        <v>859.8</v>
      </c>
      <c r="G380" s="64"/>
      <c r="H380" s="99">
        <f>H384</f>
        <v>7</v>
      </c>
      <c r="I380" s="99">
        <f t="shared" si="46"/>
        <v>866.8</v>
      </c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99"/>
      <c r="AA380" s="90">
        <f t="shared" si="41"/>
        <v>866.8</v>
      </c>
      <c r="AB380" s="99"/>
      <c r="AC380" s="98">
        <f t="shared" si="42"/>
        <v>866.8</v>
      </c>
    </row>
    <row r="381" spans="1:29" hidden="1">
      <c r="A381" s="23"/>
      <c r="B381" s="129"/>
      <c r="C381" s="62"/>
      <c r="D381" s="63"/>
      <c r="E381" s="63"/>
      <c r="F381" s="91"/>
      <c r="G381" s="91"/>
      <c r="H381" s="99"/>
      <c r="I381" s="99">
        <f t="shared" si="46"/>
        <v>0</v>
      </c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99"/>
      <c r="AA381" s="90">
        <f t="shared" si="41"/>
        <v>0</v>
      </c>
      <c r="AB381" s="99"/>
      <c r="AC381" s="98">
        <f t="shared" si="42"/>
        <v>0</v>
      </c>
    </row>
    <row r="382" spans="1:29" hidden="1">
      <c r="A382" s="23"/>
      <c r="B382" s="129"/>
      <c r="C382" s="62"/>
      <c r="D382" s="63"/>
      <c r="E382" s="63"/>
      <c r="F382" s="64"/>
      <c r="G382" s="64"/>
      <c r="H382" s="99"/>
      <c r="I382" s="99">
        <f t="shared" si="46"/>
        <v>0</v>
      </c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99"/>
      <c r="AA382" s="90">
        <f t="shared" si="41"/>
        <v>0</v>
      </c>
      <c r="AB382" s="99"/>
      <c r="AC382" s="98">
        <f t="shared" si="42"/>
        <v>0</v>
      </c>
    </row>
    <row r="383" spans="1:29" ht="16.5" hidden="1" customHeight="1">
      <c r="A383" s="23" t="s">
        <v>634</v>
      </c>
      <c r="B383" s="129">
        <v>477</v>
      </c>
      <c r="C383" s="62" t="s">
        <v>101</v>
      </c>
      <c r="D383" s="63" t="s">
        <v>628</v>
      </c>
      <c r="E383" s="63" t="s">
        <v>590</v>
      </c>
      <c r="F383" s="64">
        <v>858.8</v>
      </c>
      <c r="G383" s="64"/>
      <c r="H383" s="99"/>
      <c r="I383" s="99">
        <f t="shared" si="46"/>
        <v>858.8</v>
      </c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99"/>
      <c r="AA383" s="90">
        <f t="shared" si="41"/>
        <v>858.8</v>
      </c>
      <c r="AB383" s="99"/>
      <c r="AC383" s="98">
        <f t="shared" si="42"/>
        <v>858.8</v>
      </c>
    </row>
    <row r="384" spans="1:29" ht="17.25" hidden="1" customHeight="1">
      <c r="A384" s="23" t="s">
        <v>588</v>
      </c>
      <c r="B384" s="129">
        <v>477</v>
      </c>
      <c r="C384" s="62" t="s">
        <v>101</v>
      </c>
      <c r="D384" s="69" t="s">
        <v>629</v>
      </c>
      <c r="E384" s="63" t="s">
        <v>590</v>
      </c>
      <c r="F384" s="64">
        <v>1</v>
      </c>
      <c r="G384" s="64"/>
      <c r="H384" s="99">
        <v>7</v>
      </c>
      <c r="I384" s="99">
        <f t="shared" si="46"/>
        <v>8</v>
      </c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99"/>
      <c r="AA384" s="90">
        <f t="shared" si="41"/>
        <v>8</v>
      </c>
      <c r="AB384" s="99"/>
      <c r="AC384" s="98">
        <f t="shared" si="42"/>
        <v>8</v>
      </c>
    </row>
    <row r="385" spans="1:29" hidden="1">
      <c r="A385" s="37" t="s">
        <v>431</v>
      </c>
      <c r="B385" s="89">
        <v>477</v>
      </c>
      <c r="C385" s="60" t="s">
        <v>101</v>
      </c>
      <c r="D385" s="126" t="s">
        <v>427</v>
      </c>
      <c r="E385" s="63"/>
      <c r="F385" s="90">
        <f>SUM(F386)+F388+F389</f>
        <v>7494.9</v>
      </c>
      <c r="G385" s="90"/>
      <c r="H385" s="99"/>
      <c r="I385" s="98">
        <f t="shared" si="46"/>
        <v>7494.9</v>
      </c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98"/>
      <c r="AA385" s="90">
        <f t="shared" si="41"/>
        <v>7494.9</v>
      </c>
      <c r="AB385" s="98"/>
      <c r="AC385" s="98">
        <f t="shared" si="42"/>
        <v>7494.9</v>
      </c>
    </row>
    <row r="386" spans="1:29" ht="15" hidden="1" customHeight="1">
      <c r="A386" s="23" t="s">
        <v>9</v>
      </c>
      <c r="B386" s="129">
        <v>477</v>
      </c>
      <c r="C386" s="62" t="s">
        <v>101</v>
      </c>
      <c r="D386" s="69" t="s">
        <v>440</v>
      </c>
      <c r="E386" s="63"/>
      <c r="F386" s="64">
        <f>SUM(F387)</f>
        <v>5620</v>
      </c>
      <c r="G386" s="64"/>
      <c r="H386" s="99"/>
      <c r="I386" s="99">
        <f t="shared" si="46"/>
        <v>5620</v>
      </c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99"/>
      <c r="AA386" s="90">
        <f t="shared" si="41"/>
        <v>5620</v>
      </c>
      <c r="AB386" s="99"/>
      <c r="AC386" s="98">
        <f t="shared" si="42"/>
        <v>5620</v>
      </c>
    </row>
    <row r="387" spans="1:29" ht="17.25" hidden="1" customHeight="1">
      <c r="A387" s="23" t="s">
        <v>144</v>
      </c>
      <c r="B387" s="129">
        <v>477</v>
      </c>
      <c r="C387" s="62" t="s">
        <v>101</v>
      </c>
      <c r="D387" s="69" t="s">
        <v>440</v>
      </c>
      <c r="E387" s="63" t="s">
        <v>143</v>
      </c>
      <c r="F387" s="64">
        <v>5620</v>
      </c>
      <c r="G387" s="64"/>
      <c r="H387" s="99"/>
      <c r="I387" s="99">
        <f t="shared" si="46"/>
        <v>5620</v>
      </c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99"/>
      <c r="AA387" s="90">
        <f t="shared" si="41"/>
        <v>5620</v>
      </c>
      <c r="AB387" s="99"/>
      <c r="AC387" s="98">
        <f t="shared" si="42"/>
        <v>5620</v>
      </c>
    </row>
    <row r="388" spans="1:29" ht="17.25" hidden="1" customHeight="1">
      <c r="A388" s="23" t="s">
        <v>634</v>
      </c>
      <c r="B388" s="129">
        <v>477</v>
      </c>
      <c r="C388" s="62" t="s">
        <v>101</v>
      </c>
      <c r="D388" s="69" t="s">
        <v>834</v>
      </c>
      <c r="E388" s="63" t="s">
        <v>143</v>
      </c>
      <c r="F388" s="64">
        <v>1873.9</v>
      </c>
      <c r="G388" s="64"/>
      <c r="H388" s="99"/>
      <c r="I388" s="99">
        <f t="shared" si="46"/>
        <v>1873.9</v>
      </c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99"/>
      <c r="AA388" s="90">
        <f t="shared" si="41"/>
        <v>1873.9</v>
      </c>
      <c r="AB388" s="99"/>
      <c r="AC388" s="98">
        <f t="shared" si="42"/>
        <v>1873.9</v>
      </c>
    </row>
    <row r="389" spans="1:29" ht="17.25" hidden="1" customHeight="1">
      <c r="A389" s="23" t="s">
        <v>588</v>
      </c>
      <c r="B389" s="129">
        <v>477</v>
      </c>
      <c r="C389" s="62" t="s">
        <v>101</v>
      </c>
      <c r="D389" s="69" t="s">
        <v>835</v>
      </c>
      <c r="E389" s="63" t="s">
        <v>143</v>
      </c>
      <c r="F389" s="64">
        <v>1</v>
      </c>
      <c r="G389" s="64"/>
      <c r="H389" s="99"/>
      <c r="I389" s="99">
        <f t="shared" si="46"/>
        <v>1</v>
      </c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99"/>
      <c r="AA389" s="90">
        <f t="shared" si="41"/>
        <v>1</v>
      </c>
      <c r="AB389" s="99"/>
      <c r="AC389" s="98">
        <f t="shared" si="42"/>
        <v>1</v>
      </c>
    </row>
    <row r="390" spans="1:29" ht="27.75" hidden="1" customHeight="1">
      <c r="A390" s="37" t="s">
        <v>428</v>
      </c>
      <c r="B390" s="89">
        <v>477</v>
      </c>
      <c r="C390" s="60" t="s">
        <v>101</v>
      </c>
      <c r="D390" s="61" t="s">
        <v>430</v>
      </c>
      <c r="E390" s="63"/>
      <c r="F390" s="90">
        <f>SUM(F391)+F393</f>
        <v>19397.599999999999</v>
      </c>
      <c r="G390" s="90"/>
      <c r="H390" s="90">
        <f>SUM(H391)+H393</f>
        <v>800</v>
      </c>
      <c r="I390" s="98">
        <f t="shared" si="44"/>
        <v>20197.599999999999</v>
      </c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99"/>
      <c r="AA390" s="90">
        <f t="shared" si="41"/>
        <v>20197.599999999999</v>
      </c>
      <c r="AB390" s="99"/>
      <c r="AC390" s="98">
        <f t="shared" si="42"/>
        <v>20197.599999999999</v>
      </c>
    </row>
    <row r="391" spans="1:29" ht="29.25" hidden="1" customHeight="1">
      <c r="A391" s="37" t="s">
        <v>10</v>
      </c>
      <c r="B391" s="129">
        <v>477</v>
      </c>
      <c r="C391" s="62" t="s">
        <v>101</v>
      </c>
      <c r="D391" s="63" t="s">
        <v>429</v>
      </c>
      <c r="E391" s="63"/>
      <c r="F391" s="64">
        <f>F392</f>
        <v>19200</v>
      </c>
      <c r="G391" s="64"/>
      <c r="H391" s="99">
        <f>H392</f>
        <v>800</v>
      </c>
      <c r="I391" s="99">
        <f t="shared" si="44"/>
        <v>20000</v>
      </c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99"/>
      <c r="AA391" s="90">
        <f t="shared" si="41"/>
        <v>20000</v>
      </c>
      <c r="AB391" s="99"/>
      <c r="AC391" s="98">
        <f t="shared" si="42"/>
        <v>20000</v>
      </c>
    </row>
    <row r="392" spans="1:29" ht="28.5" hidden="1" customHeight="1">
      <c r="A392" s="23" t="s">
        <v>144</v>
      </c>
      <c r="B392" s="129">
        <v>477</v>
      </c>
      <c r="C392" s="62" t="s">
        <v>101</v>
      </c>
      <c r="D392" s="63" t="s">
        <v>429</v>
      </c>
      <c r="E392" s="63" t="s">
        <v>522</v>
      </c>
      <c r="F392" s="64">
        <v>19200</v>
      </c>
      <c r="G392" s="64"/>
      <c r="H392" s="99">
        <v>800</v>
      </c>
      <c r="I392" s="99">
        <f t="shared" si="44"/>
        <v>20000</v>
      </c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99"/>
      <c r="AA392" s="90">
        <f t="shared" si="41"/>
        <v>20000</v>
      </c>
      <c r="AB392" s="99"/>
      <c r="AC392" s="98">
        <f t="shared" si="42"/>
        <v>20000</v>
      </c>
    </row>
    <row r="393" spans="1:29" ht="31.5" hidden="1" customHeight="1">
      <c r="A393" s="23" t="s">
        <v>620</v>
      </c>
      <c r="B393" s="129">
        <v>477</v>
      </c>
      <c r="C393" s="62" t="s">
        <v>101</v>
      </c>
      <c r="D393" s="63"/>
      <c r="E393" s="63"/>
      <c r="F393" s="64">
        <f>F394+F395</f>
        <v>197.6</v>
      </c>
      <c r="G393" s="64"/>
      <c r="H393" s="99"/>
      <c r="I393" s="99">
        <f t="shared" si="44"/>
        <v>197.6</v>
      </c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99"/>
      <c r="AA393" s="90">
        <f t="shared" si="41"/>
        <v>197.6</v>
      </c>
      <c r="AB393" s="99"/>
      <c r="AC393" s="98">
        <f t="shared" si="42"/>
        <v>197.6</v>
      </c>
    </row>
    <row r="394" spans="1:29" ht="21.75" hidden="1" customHeight="1">
      <c r="A394" s="23" t="s">
        <v>634</v>
      </c>
      <c r="B394" s="129">
        <v>477</v>
      </c>
      <c r="C394" s="62" t="s">
        <v>101</v>
      </c>
      <c r="D394" s="63" t="s">
        <v>619</v>
      </c>
      <c r="E394" s="63" t="s">
        <v>590</v>
      </c>
      <c r="F394" s="64">
        <v>196.6</v>
      </c>
      <c r="G394" s="64"/>
      <c r="H394" s="99"/>
      <c r="I394" s="99">
        <f t="shared" si="44"/>
        <v>196.6</v>
      </c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99"/>
      <c r="AA394" s="90">
        <f t="shared" si="41"/>
        <v>196.6</v>
      </c>
      <c r="AB394" s="99"/>
      <c r="AC394" s="98">
        <f t="shared" si="42"/>
        <v>196.6</v>
      </c>
    </row>
    <row r="395" spans="1:29" ht="25.5" hidden="1" customHeight="1">
      <c r="A395" s="23" t="s">
        <v>588</v>
      </c>
      <c r="B395" s="129">
        <v>477</v>
      </c>
      <c r="C395" s="62" t="s">
        <v>101</v>
      </c>
      <c r="D395" s="63" t="s">
        <v>589</v>
      </c>
      <c r="E395" s="63" t="s">
        <v>590</v>
      </c>
      <c r="F395" s="64">
        <v>1</v>
      </c>
      <c r="G395" s="64"/>
      <c r="H395" s="99"/>
      <c r="I395" s="99">
        <f t="shared" si="44"/>
        <v>1</v>
      </c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99"/>
      <c r="AA395" s="90">
        <f t="shared" si="41"/>
        <v>1</v>
      </c>
      <c r="AB395" s="99"/>
      <c r="AC395" s="98">
        <f t="shared" si="42"/>
        <v>1</v>
      </c>
    </row>
    <row r="396" spans="1:29" ht="18" hidden="1" customHeight="1">
      <c r="A396" s="40" t="s">
        <v>141</v>
      </c>
      <c r="B396" s="89">
        <v>477</v>
      </c>
      <c r="C396" s="60" t="s">
        <v>102</v>
      </c>
      <c r="D396" s="61"/>
      <c r="E396" s="61"/>
      <c r="F396" s="90">
        <f>SUM(F401)+F397</f>
        <v>7650</v>
      </c>
      <c r="G396" s="90"/>
      <c r="H396" s="99"/>
      <c r="I396" s="98">
        <f t="shared" si="44"/>
        <v>7650</v>
      </c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98">
        <f>Z400</f>
        <v>40</v>
      </c>
      <c r="AA396" s="90">
        <f t="shared" si="41"/>
        <v>7690</v>
      </c>
      <c r="AB396" s="98"/>
      <c r="AC396" s="98">
        <f t="shared" si="42"/>
        <v>7690</v>
      </c>
    </row>
    <row r="397" spans="1:29" ht="30.75" hidden="1" customHeight="1">
      <c r="A397" s="21" t="s">
        <v>536</v>
      </c>
      <c r="B397" s="89">
        <v>477</v>
      </c>
      <c r="C397" s="61" t="s">
        <v>102</v>
      </c>
      <c r="D397" s="61" t="s">
        <v>537</v>
      </c>
      <c r="E397" s="61"/>
      <c r="F397" s="90">
        <f>F398</f>
        <v>5934</v>
      </c>
      <c r="G397" s="90"/>
      <c r="H397" s="99"/>
      <c r="I397" s="98">
        <f t="shared" si="44"/>
        <v>5934</v>
      </c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99"/>
      <c r="AA397" s="90">
        <f t="shared" si="41"/>
        <v>5934</v>
      </c>
      <c r="AB397" s="99"/>
      <c r="AC397" s="98">
        <f t="shared" si="42"/>
        <v>5934</v>
      </c>
    </row>
    <row r="398" spans="1:29" ht="29.25" hidden="1" customHeight="1">
      <c r="A398" s="23" t="s">
        <v>538</v>
      </c>
      <c r="B398" s="129">
        <v>477</v>
      </c>
      <c r="C398" s="63" t="s">
        <v>102</v>
      </c>
      <c r="D398" s="63" t="s">
        <v>537</v>
      </c>
      <c r="E398" s="63"/>
      <c r="F398" s="64">
        <f>F399</f>
        <v>5934</v>
      </c>
      <c r="G398" s="64"/>
      <c r="H398" s="99"/>
      <c r="I398" s="99">
        <f t="shared" si="44"/>
        <v>5934</v>
      </c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99"/>
      <c r="AA398" s="90">
        <f t="shared" si="41"/>
        <v>5934</v>
      </c>
      <c r="AB398" s="99"/>
      <c r="AC398" s="98">
        <f t="shared" si="42"/>
        <v>5934</v>
      </c>
    </row>
    <row r="399" spans="1:29" ht="20.25" hidden="1" customHeight="1">
      <c r="A399" s="23" t="s">
        <v>144</v>
      </c>
      <c r="B399" s="129">
        <v>477</v>
      </c>
      <c r="C399" s="63" t="s">
        <v>102</v>
      </c>
      <c r="D399" s="63" t="s">
        <v>537</v>
      </c>
      <c r="E399" s="63" t="s">
        <v>522</v>
      </c>
      <c r="F399" s="64">
        <v>5934</v>
      </c>
      <c r="G399" s="64"/>
      <c r="H399" s="99"/>
      <c r="I399" s="99">
        <f t="shared" si="44"/>
        <v>5934</v>
      </c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99"/>
      <c r="AA399" s="90">
        <f t="shared" si="41"/>
        <v>5934</v>
      </c>
      <c r="AB399" s="99"/>
      <c r="AC399" s="98">
        <f t="shared" si="42"/>
        <v>5934</v>
      </c>
    </row>
    <row r="400" spans="1:29" ht="29.25" hidden="1" customHeight="1">
      <c r="A400" s="21" t="s">
        <v>266</v>
      </c>
      <c r="B400" s="89">
        <v>477</v>
      </c>
      <c r="C400" s="60" t="s">
        <v>102</v>
      </c>
      <c r="D400" s="61" t="s">
        <v>224</v>
      </c>
      <c r="E400" s="61"/>
      <c r="F400" s="90">
        <f>SUM(F401)</f>
        <v>1716</v>
      </c>
      <c r="G400" s="90"/>
      <c r="H400" s="99"/>
      <c r="I400" s="98">
        <f t="shared" si="44"/>
        <v>1716</v>
      </c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98">
        <f>Z404</f>
        <v>40</v>
      </c>
      <c r="AA400" s="90">
        <f t="shared" ref="AA400:AA406" si="47">I400+Z400</f>
        <v>1756</v>
      </c>
      <c r="AB400" s="98"/>
      <c r="AC400" s="98">
        <f t="shared" ref="AC400:AC406" si="48">AA400+AB400</f>
        <v>1756</v>
      </c>
    </row>
    <row r="401" spans="1:29" ht="30" hidden="1" customHeight="1">
      <c r="A401" s="30" t="s">
        <v>202</v>
      </c>
      <c r="B401" s="129">
        <v>477</v>
      </c>
      <c r="C401" s="63" t="s">
        <v>102</v>
      </c>
      <c r="D401" s="63" t="s">
        <v>351</v>
      </c>
      <c r="E401" s="63"/>
      <c r="F401" s="64">
        <f>SUM(F402,F405)</f>
        <v>1716</v>
      </c>
      <c r="G401" s="64"/>
      <c r="H401" s="99"/>
      <c r="I401" s="99">
        <f t="shared" si="44"/>
        <v>1716</v>
      </c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99"/>
      <c r="AA401" s="90">
        <f t="shared" si="47"/>
        <v>1716</v>
      </c>
      <c r="AB401" s="99"/>
      <c r="AC401" s="98">
        <f t="shared" si="48"/>
        <v>1716</v>
      </c>
    </row>
    <row r="402" spans="1:29" ht="33.75" hidden="1" customHeight="1">
      <c r="A402" s="16" t="s">
        <v>190</v>
      </c>
      <c r="B402" s="129">
        <v>477</v>
      </c>
      <c r="C402" s="63" t="s">
        <v>102</v>
      </c>
      <c r="D402" s="63" t="s">
        <v>352</v>
      </c>
      <c r="E402" s="63"/>
      <c r="F402" s="64">
        <f>SUM(F403)</f>
        <v>1701</v>
      </c>
      <c r="G402" s="64"/>
      <c r="H402" s="99"/>
      <c r="I402" s="99">
        <f t="shared" si="44"/>
        <v>1701</v>
      </c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99"/>
      <c r="AA402" s="90">
        <f t="shared" si="47"/>
        <v>1701</v>
      </c>
      <c r="AB402" s="99"/>
      <c r="AC402" s="98">
        <f t="shared" si="48"/>
        <v>1701</v>
      </c>
    </row>
    <row r="403" spans="1:29" ht="37.5" hidden="1" customHeight="1">
      <c r="A403" s="16" t="s">
        <v>192</v>
      </c>
      <c r="B403" s="129">
        <v>477</v>
      </c>
      <c r="C403" s="63" t="s">
        <v>102</v>
      </c>
      <c r="D403" s="63" t="s">
        <v>352</v>
      </c>
      <c r="E403" s="63" t="s">
        <v>191</v>
      </c>
      <c r="F403" s="64">
        <v>1701</v>
      </c>
      <c r="G403" s="64"/>
      <c r="H403" s="99"/>
      <c r="I403" s="99">
        <f t="shared" si="44"/>
        <v>1701</v>
      </c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99"/>
      <c r="AA403" s="90">
        <f t="shared" si="47"/>
        <v>1701</v>
      </c>
      <c r="AB403" s="99"/>
      <c r="AC403" s="98">
        <f t="shared" si="48"/>
        <v>1701</v>
      </c>
    </row>
    <row r="404" spans="1:29" ht="37.5" hidden="1" customHeight="1">
      <c r="A404" s="16" t="s">
        <v>827</v>
      </c>
      <c r="B404" s="129">
        <v>477</v>
      </c>
      <c r="C404" s="63" t="s">
        <v>102</v>
      </c>
      <c r="D404" s="63" t="s">
        <v>828</v>
      </c>
      <c r="E404" s="63" t="s">
        <v>191</v>
      </c>
      <c r="F404" s="64"/>
      <c r="G404" s="64"/>
      <c r="H404" s="99"/>
      <c r="I404" s="99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99">
        <v>40</v>
      </c>
      <c r="AA404" s="90">
        <f t="shared" si="47"/>
        <v>40</v>
      </c>
      <c r="AB404" s="99"/>
      <c r="AC404" s="98">
        <f t="shared" si="48"/>
        <v>40</v>
      </c>
    </row>
    <row r="405" spans="1:29" ht="18.75" hidden="1" customHeight="1">
      <c r="A405" s="16" t="s">
        <v>172</v>
      </c>
      <c r="B405" s="129">
        <v>477</v>
      </c>
      <c r="C405" s="63" t="s">
        <v>102</v>
      </c>
      <c r="D405" s="63" t="s">
        <v>353</v>
      </c>
      <c r="E405" s="63"/>
      <c r="F405" s="64">
        <f>SUM(F406)</f>
        <v>15</v>
      </c>
      <c r="G405" s="64"/>
      <c r="H405" s="99"/>
      <c r="I405" s="99">
        <f t="shared" si="44"/>
        <v>15</v>
      </c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99"/>
      <c r="AA405" s="90">
        <f t="shared" si="47"/>
        <v>15</v>
      </c>
      <c r="AB405" s="99"/>
      <c r="AC405" s="98">
        <f t="shared" si="48"/>
        <v>15</v>
      </c>
    </row>
    <row r="406" spans="1:29" ht="27.75" hidden="1" customHeight="1">
      <c r="A406" s="16" t="s">
        <v>188</v>
      </c>
      <c r="B406" s="129">
        <v>477</v>
      </c>
      <c r="C406" s="63" t="s">
        <v>102</v>
      </c>
      <c r="D406" s="63" t="s">
        <v>353</v>
      </c>
      <c r="E406" s="63" t="s">
        <v>187</v>
      </c>
      <c r="F406" s="64">
        <v>15</v>
      </c>
      <c r="G406" s="64"/>
      <c r="H406" s="99"/>
      <c r="I406" s="99">
        <f t="shared" si="44"/>
        <v>15</v>
      </c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99"/>
      <c r="AA406" s="90">
        <f t="shared" si="47"/>
        <v>15</v>
      </c>
      <c r="AB406" s="99"/>
      <c r="AC406" s="98">
        <f t="shared" si="48"/>
        <v>15</v>
      </c>
    </row>
    <row r="407" spans="1:29" s="17" customFormat="1" ht="18" hidden="1" customHeight="1">
      <c r="A407" s="88"/>
      <c r="B407" s="113"/>
      <c r="C407" s="138"/>
      <c r="D407" s="113"/>
      <c r="E407" s="113"/>
      <c r="F407" s="91"/>
      <c r="G407" s="91"/>
      <c r="H407" s="99"/>
      <c r="I407" s="99">
        <f t="shared" si="44"/>
        <v>0</v>
      </c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99"/>
      <c r="AA407" s="99"/>
      <c r="AB407" s="99"/>
      <c r="AC407" s="99">
        <f t="shared" ref="AC407" si="49">I407+Z407</f>
        <v>0</v>
      </c>
    </row>
    <row r="408" spans="1:29" hidden="1"/>
  </sheetData>
  <mergeCells count="8">
    <mergeCell ref="I10:AC10"/>
    <mergeCell ref="E5:AC5"/>
    <mergeCell ref="E3:AC3"/>
    <mergeCell ref="D6:F6"/>
    <mergeCell ref="E2:AC2"/>
    <mergeCell ref="F4:AC4"/>
    <mergeCell ref="F7:AC7"/>
    <mergeCell ref="A9:AC9"/>
  </mergeCells>
  <pageMargins left="0.78740157480314965" right="0" top="0.55118110236220474" bottom="0.19685039370078741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M387"/>
  <sheetViews>
    <sheetView topLeftCell="A7" workbookViewId="0">
      <selection activeCell="K192" sqref="K192"/>
    </sheetView>
  </sheetViews>
  <sheetFormatPr defaultRowHeight="12.75"/>
  <cols>
    <col min="1" max="1" width="43.5703125" style="33" customWidth="1"/>
    <col min="2" max="2" width="11" style="33" customWidth="1"/>
    <col min="3" max="3" width="14.140625" style="33" customWidth="1"/>
    <col min="4" max="4" width="10.140625" style="33" customWidth="1"/>
    <col min="5" max="5" width="13.140625" style="84" hidden="1" customWidth="1"/>
    <col min="6" max="6" width="11.42578125" style="84" hidden="1" customWidth="1"/>
    <col min="7" max="7" width="10.140625" style="84" hidden="1" customWidth="1"/>
    <col min="8" max="8" width="13.140625" style="84" hidden="1" customWidth="1"/>
    <col min="9" max="9" width="10.85546875" style="84" hidden="1" customWidth="1"/>
    <col min="10" max="10" width="10.85546875" style="84" customWidth="1"/>
    <col min="11" max="11" width="12.42578125" style="84" customWidth="1"/>
    <col min="12" max="12" width="14" style="84" customWidth="1"/>
    <col min="13" max="16" width="0" hidden="1" customWidth="1"/>
  </cols>
  <sheetData>
    <row r="2" spans="1:13">
      <c r="D2" s="155"/>
      <c r="G2" s="96"/>
      <c r="H2" s="96"/>
      <c r="I2" s="96"/>
      <c r="J2" s="96"/>
      <c r="K2" s="96"/>
      <c r="L2" s="200" t="s">
        <v>756</v>
      </c>
    </row>
    <row r="3" spans="1:13" ht="81" customHeight="1">
      <c r="E3" s="266" t="s">
        <v>849</v>
      </c>
      <c r="F3" s="269"/>
      <c r="G3" s="269"/>
      <c r="H3" s="269"/>
      <c r="I3" s="269"/>
      <c r="J3" s="269"/>
      <c r="K3" s="269"/>
      <c r="L3" s="269"/>
      <c r="M3" s="269"/>
    </row>
    <row r="4" spans="1:13" ht="19.5" customHeight="1">
      <c r="A4" s="146"/>
      <c r="B4" s="145"/>
      <c r="C4" s="145"/>
      <c r="D4" s="145"/>
      <c r="E4" s="161"/>
      <c r="F4" s="161"/>
      <c r="G4" s="166"/>
      <c r="H4" s="166"/>
      <c r="I4" s="166"/>
      <c r="J4" s="166"/>
      <c r="K4" s="166"/>
      <c r="L4" s="163" t="s">
        <v>32</v>
      </c>
    </row>
    <row r="5" spans="1:13" ht="64.5" customHeight="1">
      <c r="A5" s="160"/>
      <c r="B5" s="193"/>
      <c r="C5" s="193"/>
      <c r="D5" s="193"/>
      <c r="E5" s="285" t="s">
        <v>768</v>
      </c>
      <c r="F5" s="286"/>
      <c r="G5" s="286"/>
      <c r="H5" s="286"/>
      <c r="I5" s="286"/>
      <c r="J5" s="286"/>
      <c r="K5" s="286"/>
      <c r="L5" s="286"/>
    </row>
    <row r="6" spans="1:13" ht="17.25" customHeight="1">
      <c r="A6" s="160"/>
      <c r="B6" s="144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spans="1:13" ht="16.5" customHeight="1">
      <c r="A7" s="160"/>
      <c r="B7" s="144"/>
      <c r="C7" s="144"/>
      <c r="D7" s="144"/>
      <c r="E7" s="160"/>
      <c r="F7" s="160"/>
      <c r="G7" s="103"/>
      <c r="H7" s="103"/>
      <c r="I7" s="103"/>
      <c r="J7" s="103"/>
      <c r="K7" s="103"/>
      <c r="L7" s="160" t="s">
        <v>183</v>
      </c>
    </row>
    <row r="8" spans="1:13" ht="45" customHeight="1">
      <c r="A8" s="284" t="s">
        <v>728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</row>
    <row r="9" spans="1:13" hidden="1">
      <c r="A9" s="34"/>
      <c r="B9" s="34"/>
      <c r="C9" s="34"/>
      <c r="D9" s="34"/>
      <c r="E9" s="102"/>
      <c r="F9" s="102"/>
      <c r="G9" s="167"/>
      <c r="H9" s="167"/>
      <c r="I9" s="167"/>
      <c r="J9" s="167"/>
      <c r="K9" s="167"/>
      <c r="L9" s="164"/>
    </row>
    <row r="10" spans="1:13">
      <c r="A10" s="34"/>
      <c r="B10" s="34"/>
      <c r="C10" s="34"/>
      <c r="D10" s="34"/>
      <c r="E10" s="92"/>
      <c r="F10" s="102"/>
      <c r="G10" s="167"/>
      <c r="H10" s="167"/>
      <c r="I10" s="167"/>
      <c r="J10" s="167"/>
      <c r="K10" s="167"/>
      <c r="L10" s="165" t="s">
        <v>293</v>
      </c>
    </row>
    <row r="11" spans="1:13" ht="35.25" customHeight="1">
      <c r="A11" s="35" t="s">
        <v>156</v>
      </c>
      <c r="B11" s="35" t="s">
        <v>132</v>
      </c>
      <c r="C11" s="35" t="s">
        <v>186</v>
      </c>
      <c r="D11" s="35" t="s">
        <v>133</v>
      </c>
      <c r="E11" s="83" t="s">
        <v>603</v>
      </c>
      <c r="F11" s="83" t="s">
        <v>752</v>
      </c>
      <c r="G11" s="90" t="s">
        <v>752</v>
      </c>
      <c r="H11" s="83" t="s">
        <v>603</v>
      </c>
      <c r="I11" s="90" t="s">
        <v>752</v>
      </c>
      <c r="J11" s="83" t="s">
        <v>603</v>
      </c>
      <c r="K11" s="90" t="s">
        <v>752</v>
      </c>
      <c r="L11" s="83" t="s">
        <v>603</v>
      </c>
    </row>
    <row r="12" spans="1:13" ht="24.75" customHeight="1">
      <c r="A12" s="21" t="s">
        <v>134</v>
      </c>
      <c r="B12" s="35"/>
      <c r="C12" s="35"/>
      <c r="D12" s="35"/>
      <c r="E12" s="90">
        <f>SUM(E13,E76,E84,E109,E150,E191,E255,E293,E338,E351,E357,E363)</f>
        <v>954053.29999999981</v>
      </c>
      <c r="F12" s="90">
        <f>SUM(F13,F76,F84,F109,F150,F191,F255,F293,F338,F351,F357,F363)</f>
        <v>60019.5</v>
      </c>
      <c r="G12" s="90">
        <f>SUM(G13,G76,G84,G109,G150,G191,G255,G293,G338,G351,G357,G363)</f>
        <v>42496</v>
      </c>
      <c r="H12" s="90">
        <f>E12+F12+G12</f>
        <v>1056568.7999999998</v>
      </c>
      <c r="I12" s="90">
        <f>SUM(I13,I76,I84,I109,I150,I191,I255,I293,I338,I351,I357,I363)</f>
        <v>28478.400000000001</v>
      </c>
      <c r="J12" s="90">
        <f>H12+I12</f>
        <v>1085047.1999999997</v>
      </c>
      <c r="K12" s="90">
        <f>SUM(K13,K76,K84,K109,K150,K191,K255,K293,K338,K351,K357,K363)</f>
        <v>44918.2</v>
      </c>
      <c r="L12" s="90">
        <f>J12+K12</f>
        <v>1129965.3999999997</v>
      </c>
    </row>
    <row r="13" spans="1:13" s="3" customFormat="1" ht="26.25" customHeight="1">
      <c r="A13" s="21" t="s">
        <v>135</v>
      </c>
      <c r="B13" s="61" t="s">
        <v>136</v>
      </c>
      <c r="C13" s="61"/>
      <c r="D13" s="61"/>
      <c r="E13" s="90">
        <f>SUM(E14,E21,E29,E45,E65,E70,E59)+E43</f>
        <v>57573.2</v>
      </c>
      <c r="F13" s="90">
        <f t="shared" ref="F13:G13" si="0">SUM(F14,F21,F29,F45,F65,F70,F59)+F43</f>
        <v>0</v>
      </c>
      <c r="G13" s="90">
        <f t="shared" si="0"/>
        <v>2200</v>
      </c>
      <c r="H13" s="90">
        <f t="shared" ref="H13:H76" si="1">E13+F13+G13</f>
        <v>59773.2</v>
      </c>
      <c r="I13" s="90">
        <f>I29+I45</f>
        <v>1005</v>
      </c>
      <c r="J13" s="90">
        <f t="shared" ref="J13:J76" si="2">H13+I13</f>
        <v>60778.2</v>
      </c>
      <c r="K13" s="90">
        <f>K59</f>
        <v>2000</v>
      </c>
      <c r="L13" s="90">
        <f t="shared" ref="L13:L76" si="3">J13+K13</f>
        <v>62778.2</v>
      </c>
    </row>
    <row r="14" spans="1:13" s="3" customFormat="1" ht="34.5" hidden="1" customHeight="1">
      <c r="A14" s="21" t="s">
        <v>137</v>
      </c>
      <c r="B14" s="61" t="s">
        <v>138</v>
      </c>
      <c r="C14" s="61"/>
      <c r="D14" s="61"/>
      <c r="E14" s="90">
        <f>SUM(E16)</f>
        <v>1700</v>
      </c>
      <c r="F14" s="90"/>
      <c r="G14" s="90"/>
      <c r="H14" s="90">
        <f t="shared" si="1"/>
        <v>1700</v>
      </c>
      <c r="I14" s="90">
        <v>783</v>
      </c>
      <c r="J14" s="90">
        <f t="shared" si="2"/>
        <v>2483</v>
      </c>
      <c r="K14" s="90"/>
      <c r="L14" s="90">
        <f t="shared" si="3"/>
        <v>2483</v>
      </c>
    </row>
    <row r="15" spans="1:13" s="3" customFormat="1" ht="34.5" hidden="1" customHeight="1">
      <c r="A15" s="21" t="s">
        <v>267</v>
      </c>
      <c r="B15" s="61" t="s">
        <v>138</v>
      </c>
      <c r="C15" s="61" t="s">
        <v>216</v>
      </c>
      <c r="D15" s="61"/>
      <c r="E15" s="90">
        <f>SUM(E16)</f>
        <v>1700</v>
      </c>
      <c r="F15" s="90"/>
      <c r="G15" s="90"/>
      <c r="H15" s="90">
        <f t="shared" si="1"/>
        <v>1700</v>
      </c>
      <c r="I15" s="90">
        <v>783</v>
      </c>
      <c r="J15" s="90">
        <f t="shared" si="2"/>
        <v>2483</v>
      </c>
      <c r="K15" s="90"/>
      <c r="L15" s="90">
        <f t="shared" si="3"/>
        <v>2483</v>
      </c>
    </row>
    <row r="16" spans="1:13" ht="21.75" hidden="1" customHeight="1">
      <c r="A16" s="16" t="s">
        <v>139</v>
      </c>
      <c r="B16" s="63" t="s">
        <v>138</v>
      </c>
      <c r="C16" s="63" t="s">
        <v>217</v>
      </c>
      <c r="D16" s="63"/>
      <c r="E16" s="64">
        <f>SUM(E17,E19)</f>
        <v>1700</v>
      </c>
      <c r="F16" s="64"/>
      <c r="G16" s="64"/>
      <c r="H16" s="90">
        <f t="shared" si="1"/>
        <v>1700</v>
      </c>
      <c r="I16" s="90">
        <v>783</v>
      </c>
      <c r="J16" s="90">
        <f t="shared" si="2"/>
        <v>2483</v>
      </c>
      <c r="K16" s="90"/>
      <c r="L16" s="90">
        <f t="shared" si="3"/>
        <v>2483</v>
      </c>
    </row>
    <row r="17" spans="1:12" ht="36.75" hidden="1" customHeight="1">
      <c r="A17" s="16" t="s">
        <v>190</v>
      </c>
      <c r="B17" s="63" t="s">
        <v>138</v>
      </c>
      <c r="C17" s="63" t="s">
        <v>218</v>
      </c>
      <c r="D17" s="63"/>
      <c r="E17" s="64">
        <f>SUM(E18)</f>
        <v>1700</v>
      </c>
      <c r="F17" s="64"/>
      <c r="G17" s="64"/>
      <c r="H17" s="90">
        <f t="shared" si="1"/>
        <v>1700</v>
      </c>
      <c r="I17" s="90">
        <v>783</v>
      </c>
      <c r="J17" s="90">
        <f t="shared" si="2"/>
        <v>2483</v>
      </c>
      <c r="K17" s="90"/>
      <c r="L17" s="90">
        <f t="shared" si="3"/>
        <v>2483</v>
      </c>
    </row>
    <row r="18" spans="1:12" ht="27.75" hidden="1" customHeight="1">
      <c r="A18" s="16" t="s">
        <v>192</v>
      </c>
      <c r="B18" s="63" t="s">
        <v>138</v>
      </c>
      <c r="C18" s="63" t="s">
        <v>218</v>
      </c>
      <c r="D18" s="63" t="s">
        <v>191</v>
      </c>
      <c r="E18" s="64">
        <v>1700</v>
      </c>
      <c r="F18" s="64"/>
      <c r="G18" s="64"/>
      <c r="H18" s="90">
        <f t="shared" si="1"/>
        <v>1700</v>
      </c>
      <c r="I18" s="90">
        <v>783</v>
      </c>
      <c r="J18" s="90">
        <f t="shared" si="2"/>
        <v>2483</v>
      </c>
      <c r="K18" s="90"/>
      <c r="L18" s="90">
        <f t="shared" si="3"/>
        <v>2483</v>
      </c>
    </row>
    <row r="19" spans="1:12" ht="22.5" hidden="1" customHeight="1">
      <c r="A19" s="16" t="s">
        <v>172</v>
      </c>
      <c r="B19" s="63" t="s">
        <v>138</v>
      </c>
      <c r="C19" s="63" t="s">
        <v>219</v>
      </c>
      <c r="D19" s="63"/>
      <c r="E19" s="64">
        <f>E20</f>
        <v>0</v>
      </c>
      <c r="F19" s="64"/>
      <c r="G19" s="64"/>
      <c r="H19" s="90">
        <f t="shared" si="1"/>
        <v>0</v>
      </c>
      <c r="I19" s="90">
        <v>783</v>
      </c>
      <c r="J19" s="90">
        <f t="shared" si="2"/>
        <v>783</v>
      </c>
      <c r="K19" s="90"/>
      <c r="L19" s="90">
        <f t="shared" si="3"/>
        <v>783</v>
      </c>
    </row>
    <row r="20" spans="1:12" ht="36.75" hidden="1" customHeight="1">
      <c r="A20" s="16" t="s">
        <v>188</v>
      </c>
      <c r="B20" s="63" t="s">
        <v>138</v>
      </c>
      <c r="C20" s="63" t="s">
        <v>219</v>
      </c>
      <c r="D20" s="63" t="s">
        <v>187</v>
      </c>
      <c r="E20" s="64">
        <v>0</v>
      </c>
      <c r="F20" s="64"/>
      <c r="G20" s="64"/>
      <c r="H20" s="90">
        <f t="shared" si="1"/>
        <v>0</v>
      </c>
      <c r="I20" s="90">
        <v>783</v>
      </c>
      <c r="J20" s="90">
        <f t="shared" si="2"/>
        <v>783</v>
      </c>
      <c r="K20" s="90"/>
      <c r="L20" s="90">
        <f t="shared" si="3"/>
        <v>783</v>
      </c>
    </row>
    <row r="21" spans="1:12" ht="43.5" hidden="1" customHeight="1">
      <c r="A21" s="21" t="s">
        <v>184</v>
      </c>
      <c r="B21" s="61" t="s">
        <v>297</v>
      </c>
      <c r="C21" s="61"/>
      <c r="D21" s="61"/>
      <c r="E21" s="90">
        <f>SUM(E23)</f>
        <v>1486</v>
      </c>
      <c r="F21" s="90"/>
      <c r="G21" s="90"/>
      <c r="H21" s="90">
        <f t="shared" si="1"/>
        <v>1486</v>
      </c>
      <c r="I21" s="90">
        <v>783</v>
      </c>
      <c r="J21" s="90">
        <f t="shared" si="2"/>
        <v>2269</v>
      </c>
      <c r="K21" s="90"/>
      <c r="L21" s="90">
        <f t="shared" si="3"/>
        <v>2269</v>
      </c>
    </row>
    <row r="22" spans="1:12" ht="30.75" hidden="1" customHeight="1">
      <c r="A22" s="21" t="s">
        <v>267</v>
      </c>
      <c r="B22" s="61" t="s">
        <v>297</v>
      </c>
      <c r="C22" s="61" t="s">
        <v>216</v>
      </c>
      <c r="D22" s="61"/>
      <c r="E22" s="90">
        <f>SUM(E23)</f>
        <v>1486</v>
      </c>
      <c r="F22" s="90"/>
      <c r="G22" s="90"/>
      <c r="H22" s="90">
        <f t="shared" si="1"/>
        <v>1486</v>
      </c>
      <c r="I22" s="90">
        <v>783</v>
      </c>
      <c r="J22" s="90">
        <f t="shared" si="2"/>
        <v>2269</v>
      </c>
      <c r="K22" s="90"/>
      <c r="L22" s="90">
        <f t="shared" si="3"/>
        <v>2269</v>
      </c>
    </row>
    <row r="23" spans="1:12" s="3" customFormat="1" ht="32.25" hidden="1" customHeight="1">
      <c r="A23" s="16" t="s">
        <v>296</v>
      </c>
      <c r="B23" s="63" t="s">
        <v>297</v>
      </c>
      <c r="C23" s="63" t="s">
        <v>220</v>
      </c>
      <c r="D23" s="63"/>
      <c r="E23" s="64">
        <f>SUM(E24,E26)+E28</f>
        <v>1486</v>
      </c>
      <c r="F23" s="64"/>
      <c r="G23" s="64"/>
      <c r="H23" s="90">
        <f t="shared" si="1"/>
        <v>1486</v>
      </c>
      <c r="I23" s="90">
        <v>783</v>
      </c>
      <c r="J23" s="90">
        <f t="shared" si="2"/>
        <v>2269</v>
      </c>
      <c r="K23" s="90"/>
      <c r="L23" s="90">
        <f t="shared" si="3"/>
        <v>2269</v>
      </c>
    </row>
    <row r="24" spans="1:12" s="3" customFormat="1" ht="32.25" hidden="1" customHeight="1">
      <c r="A24" s="16" t="s">
        <v>190</v>
      </c>
      <c r="B24" s="63" t="s">
        <v>297</v>
      </c>
      <c r="C24" s="63" t="s">
        <v>221</v>
      </c>
      <c r="D24" s="63"/>
      <c r="E24" s="64">
        <f>SUM(E25)</f>
        <v>1086</v>
      </c>
      <c r="F24" s="64"/>
      <c r="G24" s="64"/>
      <c r="H24" s="90">
        <f t="shared" si="1"/>
        <v>1086</v>
      </c>
      <c r="I24" s="90">
        <v>783</v>
      </c>
      <c r="J24" s="90">
        <f t="shared" si="2"/>
        <v>1869</v>
      </c>
      <c r="K24" s="90"/>
      <c r="L24" s="90">
        <f t="shared" si="3"/>
        <v>1869</v>
      </c>
    </row>
    <row r="25" spans="1:12" s="3" customFormat="1" ht="29.25" hidden="1" customHeight="1">
      <c r="A25" s="16" t="s">
        <v>192</v>
      </c>
      <c r="B25" s="63" t="s">
        <v>297</v>
      </c>
      <c r="C25" s="63" t="s">
        <v>221</v>
      </c>
      <c r="D25" s="63" t="s">
        <v>191</v>
      </c>
      <c r="E25" s="64">
        <v>1086</v>
      </c>
      <c r="F25" s="64"/>
      <c r="G25" s="64"/>
      <c r="H25" s="90">
        <f t="shared" si="1"/>
        <v>1086</v>
      </c>
      <c r="I25" s="90">
        <v>783</v>
      </c>
      <c r="J25" s="90">
        <f t="shared" si="2"/>
        <v>1869</v>
      </c>
      <c r="K25" s="90"/>
      <c r="L25" s="90">
        <f t="shared" si="3"/>
        <v>1869</v>
      </c>
    </row>
    <row r="26" spans="1:12" s="3" customFormat="1" ht="24.75" hidden="1" customHeight="1">
      <c r="A26" s="16" t="s">
        <v>172</v>
      </c>
      <c r="B26" s="63" t="s">
        <v>297</v>
      </c>
      <c r="C26" s="63" t="s">
        <v>222</v>
      </c>
      <c r="D26" s="63"/>
      <c r="E26" s="64">
        <f>E27</f>
        <v>400</v>
      </c>
      <c r="F26" s="64"/>
      <c r="G26" s="64"/>
      <c r="H26" s="90">
        <f t="shared" si="1"/>
        <v>400</v>
      </c>
      <c r="I26" s="90">
        <v>783</v>
      </c>
      <c r="J26" s="90">
        <f t="shared" si="2"/>
        <v>1183</v>
      </c>
      <c r="K26" s="90"/>
      <c r="L26" s="90">
        <f t="shared" si="3"/>
        <v>1183</v>
      </c>
    </row>
    <row r="27" spans="1:12" s="3" customFormat="1" ht="31.5" hidden="1" customHeight="1">
      <c r="A27" s="16" t="s">
        <v>188</v>
      </c>
      <c r="B27" s="63" t="s">
        <v>297</v>
      </c>
      <c r="C27" s="63" t="s">
        <v>222</v>
      </c>
      <c r="D27" s="63" t="s">
        <v>187</v>
      </c>
      <c r="E27" s="64">
        <v>400</v>
      </c>
      <c r="F27" s="64"/>
      <c r="G27" s="64"/>
      <c r="H27" s="90">
        <f t="shared" si="1"/>
        <v>400</v>
      </c>
      <c r="I27" s="90">
        <v>783</v>
      </c>
      <c r="J27" s="90">
        <f t="shared" si="2"/>
        <v>1183</v>
      </c>
      <c r="K27" s="90"/>
      <c r="L27" s="90">
        <f t="shared" si="3"/>
        <v>1183</v>
      </c>
    </row>
    <row r="28" spans="1:12" s="3" customFormat="1" ht="25.5" hidden="1" customHeight="1">
      <c r="A28" s="16" t="s">
        <v>632</v>
      </c>
      <c r="B28" s="62" t="s">
        <v>297</v>
      </c>
      <c r="C28" s="63" t="s">
        <v>631</v>
      </c>
      <c r="D28" s="63" t="s">
        <v>187</v>
      </c>
      <c r="E28" s="64">
        <v>0</v>
      </c>
      <c r="F28" s="64"/>
      <c r="G28" s="64"/>
      <c r="H28" s="90">
        <f t="shared" si="1"/>
        <v>0</v>
      </c>
      <c r="I28" s="90">
        <v>783</v>
      </c>
      <c r="J28" s="90">
        <f t="shared" si="2"/>
        <v>783</v>
      </c>
      <c r="K28" s="90"/>
      <c r="L28" s="90">
        <f t="shared" si="3"/>
        <v>783</v>
      </c>
    </row>
    <row r="29" spans="1:12" s="3" customFormat="1" ht="48.75" hidden="1" customHeight="1">
      <c r="A29" s="21" t="s">
        <v>298</v>
      </c>
      <c r="B29" s="61" t="s">
        <v>299</v>
      </c>
      <c r="C29" s="61"/>
      <c r="D29" s="61"/>
      <c r="E29" s="90">
        <f>SUM(E30)</f>
        <v>38319</v>
      </c>
      <c r="F29" s="90">
        <f t="shared" ref="F29:G29" si="4">SUM(F30)</f>
        <v>0</v>
      </c>
      <c r="G29" s="90">
        <f t="shared" si="4"/>
        <v>2200</v>
      </c>
      <c r="H29" s="90">
        <f t="shared" si="1"/>
        <v>40519</v>
      </c>
      <c r="I29" s="90">
        <v>783</v>
      </c>
      <c r="J29" s="90">
        <f t="shared" si="2"/>
        <v>41302</v>
      </c>
      <c r="K29" s="90"/>
      <c r="L29" s="90">
        <f t="shared" si="3"/>
        <v>41302</v>
      </c>
    </row>
    <row r="30" spans="1:12" s="3" customFormat="1" ht="25.5" hidden="1" customHeight="1">
      <c r="A30" s="21" t="s">
        <v>268</v>
      </c>
      <c r="B30" s="61" t="s">
        <v>299</v>
      </c>
      <c r="C30" s="61" t="s">
        <v>224</v>
      </c>
      <c r="D30" s="61"/>
      <c r="E30" s="90">
        <f>SUM(E31,E36)</f>
        <v>38319</v>
      </c>
      <c r="F30" s="90">
        <f t="shared" ref="F30:G30" si="5">SUM(F31,F36)</f>
        <v>0</v>
      </c>
      <c r="G30" s="90">
        <f t="shared" si="5"/>
        <v>2200</v>
      </c>
      <c r="H30" s="90">
        <f t="shared" si="1"/>
        <v>40519</v>
      </c>
      <c r="I30" s="64">
        <v>783</v>
      </c>
      <c r="J30" s="90">
        <f t="shared" si="2"/>
        <v>41302</v>
      </c>
      <c r="K30" s="64"/>
      <c r="L30" s="90">
        <f t="shared" si="3"/>
        <v>41302</v>
      </c>
    </row>
    <row r="31" spans="1:12" ht="30.75" hidden="1" customHeight="1">
      <c r="A31" s="16" t="s">
        <v>300</v>
      </c>
      <c r="B31" s="63" t="s">
        <v>299</v>
      </c>
      <c r="C31" s="63" t="s">
        <v>225</v>
      </c>
      <c r="D31" s="63"/>
      <c r="E31" s="64">
        <f>E32</f>
        <v>1175</v>
      </c>
      <c r="F31" s="64"/>
      <c r="G31" s="64"/>
      <c r="H31" s="90">
        <f t="shared" si="1"/>
        <v>1175</v>
      </c>
      <c r="I31" s="64">
        <v>783</v>
      </c>
      <c r="J31" s="90">
        <f t="shared" si="2"/>
        <v>1958</v>
      </c>
      <c r="K31" s="64"/>
      <c r="L31" s="90">
        <f t="shared" si="3"/>
        <v>1958</v>
      </c>
    </row>
    <row r="32" spans="1:12" ht="30.75" hidden="1" customHeight="1">
      <c r="A32" s="16" t="s">
        <v>190</v>
      </c>
      <c r="B32" s="63" t="s">
        <v>299</v>
      </c>
      <c r="C32" s="63" t="s">
        <v>226</v>
      </c>
      <c r="D32" s="63"/>
      <c r="E32" s="64">
        <f>E33</f>
        <v>1175</v>
      </c>
      <c r="F32" s="64"/>
      <c r="G32" s="64"/>
      <c r="H32" s="90">
        <f t="shared" si="1"/>
        <v>1175</v>
      </c>
      <c r="I32" s="64">
        <v>783</v>
      </c>
      <c r="J32" s="90">
        <f t="shared" si="2"/>
        <v>1958</v>
      </c>
      <c r="K32" s="64"/>
      <c r="L32" s="90">
        <f t="shared" si="3"/>
        <v>1958</v>
      </c>
    </row>
    <row r="33" spans="1:12" ht="34.5" hidden="1" customHeight="1">
      <c r="A33" s="16" t="s">
        <v>192</v>
      </c>
      <c r="B33" s="63" t="s">
        <v>299</v>
      </c>
      <c r="C33" s="63" t="s">
        <v>226</v>
      </c>
      <c r="D33" s="63" t="s">
        <v>191</v>
      </c>
      <c r="E33" s="64">
        <v>1175</v>
      </c>
      <c r="F33" s="64"/>
      <c r="G33" s="64"/>
      <c r="H33" s="90">
        <f t="shared" si="1"/>
        <v>1175</v>
      </c>
      <c r="I33" s="64">
        <v>783</v>
      </c>
      <c r="J33" s="90">
        <f t="shared" si="2"/>
        <v>1958</v>
      </c>
      <c r="K33" s="64"/>
      <c r="L33" s="90">
        <f t="shared" si="3"/>
        <v>1958</v>
      </c>
    </row>
    <row r="34" spans="1:12" ht="34.5" hidden="1" customHeight="1">
      <c r="A34" s="16" t="s">
        <v>172</v>
      </c>
      <c r="B34" s="63" t="s">
        <v>299</v>
      </c>
      <c r="C34" s="63" t="s">
        <v>227</v>
      </c>
      <c r="D34" s="63"/>
      <c r="E34" s="64"/>
      <c r="F34" s="64"/>
      <c r="G34" s="64"/>
      <c r="H34" s="90">
        <f t="shared" si="1"/>
        <v>0</v>
      </c>
      <c r="I34" s="64"/>
      <c r="J34" s="90">
        <f t="shared" si="2"/>
        <v>0</v>
      </c>
      <c r="K34" s="64"/>
      <c r="L34" s="90">
        <f t="shared" si="3"/>
        <v>0</v>
      </c>
    </row>
    <row r="35" spans="1:12" ht="34.5" hidden="1" customHeight="1">
      <c r="A35" s="16" t="s">
        <v>188</v>
      </c>
      <c r="B35" s="63" t="s">
        <v>299</v>
      </c>
      <c r="C35" s="63" t="s">
        <v>227</v>
      </c>
      <c r="D35" s="63" t="s">
        <v>187</v>
      </c>
      <c r="E35" s="64"/>
      <c r="F35" s="64"/>
      <c r="G35" s="64"/>
      <c r="H35" s="90">
        <f t="shared" si="1"/>
        <v>0</v>
      </c>
      <c r="I35" s="64"/>
      <c r="J35" s="90">
        <f t="shared" si="2"/>
        <v>0</v>
      </c>
      <c r="K35" s="64"/>
      <c r="L35" s="90">
        <f t="shared" si="3"/>
        <v>0</v>
      </c>
    </row>
    <row r="36" spans="1:12" ht="21" hidden="1" customHeight="1">
      <c r="A36" s="16" t="s">
        <v>185</v>
      </c>
      <c r="B36" s="63" t="s">
        <v>299</v>
      </c>
      <c r="C36" s="63" t="s">
        <v>228</v>
      </c>
      <c r="D36" s="63"/>
      <c r="E36" s="64">
        <f>SUM(E37,E39)</f>
        <v>37144</v>
      </c>
      <c r="F36" s="64">
        <f t="shared" ref="F36:G36" si="6">SUM(F37,F39)</f>
        <v>0</v>
      </c>
      <c r="G36" s="64">
        <f t="shared" si="6"/>
        <v>2200</v>
      </c>
      <c r="H36" s="90">
        <f t="shared" si="1"/>
        <v>39344</v>
      </c>
      <c r="I36" s="64"/>
      <c r="J36" s="90">
        <f t="shared" si="2"/>
        <v>39344</v>
      </c>
      <c r="K36" s="64"/>
      <c r="L36" s="90">
        <f t="shared" si="3"/>
        <v>39344</v>
      </c>
    </row>
    <row r="37" spans="1:12" ht="27" hidden="1" customHeight="1">
      <c r="A37" s="16" t="s">
        <v>190</v>
      </c>
      <c r="B37" s="63" t="s">
        <v>299</v>
      </c>
      <c r="C37" s="63" t="s">
        <v>229</v>
      </c>
      <c r="D37" s="63"/>
      <c r="E37" s="64">
        <f>SUM(E38)</f>
        <v>28319</v>
      </c>
      <c r="F37" s="64"/>
      <c r="G37" s="64"/>
      <c r="H37" s="90">
        <f t="shared" si="1"/>
        <v>28319</v>
      </c>
      <c r="I37" s="64"/>
      <c r="J37" s="90">
        <f t="shared" si="2"/>
        <v>28319</v>
      </c>
      <c r="K37" s="64"/>
      <c r="L37" s="90">
        <f t="shared" si="3"/>
        <v>28319</v>
      </c>
    </row>
    <row r="38" spans="1:12" ht="36" hidden="1" customHeight="1">
      <c r="A38" s="16" t="s">
        <v>192</v>
      </c>
      <c r="B38" s="63" t="s">
        <v>299</v>
      </c>
      <c r="C38" s="63" t="s">
        <v>229</v>
      </c>
      <c r="D38" s="63" t="s">
        <v>191</v>
      </c>
      <c r="E38" s="64">
        <v>28319</v>
      </c>
      <c r="F38" s="64"/>
      <c r="G38" s="64"/>
      <c r="H38" s="90">
        <f t="shared" si="1"/>
        <v>28319</v>
      </c>
      <c r="I38" s="64"/>
      <c r="J38" s="90">
        <f t="shared" si="2"/>
        <v>28319</v>
      </c>
      <c r="K38" s="64"/>
      <c r="L38" s="90">
        <f t="shared" si="3"/>
        <v>28319</v>
      </c>
    </row>
    <row r="39" spans="1:12" ht="21.75" hidden="1" customHeight="1">
      <c r="A39" s="16" t="s">
        <v>172</v>
      </c>
      <c r="B39" s="63" t="s">
        <v>299</v>
      </c>
      <c r="C39" s="63" t="s">
        <v>230</v>
      </c>
      <c r="D39" s="63"/>
      <c r="E39" s="97">
        <f>E40+E42+E41</f>
        <v>8825</v>
      </c>
      <c r="F39" s="97">
        <f t="shared" ref="F39:G39" si="7">F40+F42+F41</f>
        <v>0</v>
      </c>
      <c r="G39" s="97">
        <f t="shared" si="7"/>
        <v>2200</v>
      </c>
      <c r="H39" s="90">
        <f t="shared" si="1"/>
        <v>11025</v>
      </c>
      <c r="I39" s="97"/>
      <c r="J39" s="90">
        <f t="shared" si="2"/>
        <v>11025</v>
      </c>
      <c r="K39" s="97"/>
      <c r="L39" s="90">
        <f t="shared" si="3"/>
        <v>11025</v>
      </c>
    </row>
    <row r="40" spans="1:12" ht="33" hidden="1" customHeight="1">
      <c r="A40" s="16" t="s">
        <v>188</v>
      </c>
      <c r="B40" s="63" t="s">
        <v>299</v>
      </c>
      <c r="C40" s="63" t="s">
        <v>230</v>
      </c>
      <c r="D40" s="63" t="s">
        <v>187</v>
      </c>
      <c r="E40" s="64">
        <v>8525</v>
      </c>
      <c r="F40" s="64"/>
      <c r="G40" s="64" t="s">
        <v>769</v>
      </c>
      <c r="H40" s="90">
        <f t="shared" si="1"/>
        <v>10725</v>
      </c>
      <c r="I40" s="64"/>
      <c r="J40" s="90">
        <f t="shared" si="2"/>
        <v>10725</v>
      </c>
      <c r="K40" s="64"/>
      <c r="L40" s="90">
        <f t="shared" si="3"/>
        <v>10725</v>
      </c>
    </row>
    <row r="41" spans="1:12" ht="38.25" hidden="1" customHeight="1">
      <c r="A41" s="16" t="s">
        <v>188</v>
      </c>
      <c r="B41" s="63" t="s">
        <v>299</v>
      </c>
      <c r="C41" s="63" t="s">
        <v>508</v>
      </c>
      <c r="D41" s="63" t="s">
        <v>187</v>
      </c>
      <c r="E41" s="64">
        <v>0</v>
      </c>
      <c r="F41" s="64"/>
      <c r="G41" s="64"/>
      <c r="H41" s="90">
        <f t="shared" si="1"/>
        <v>0</v>
      </c>
      <c r="I41" s="64"/>
      <c r="J41" s="90">
        <f t="shared" si="2"/>
        <v>0</v>
      </c>
      <c r="K41" s="64"/>
      <c r="L41" s="90">
        <f t="shared" si="3"/>
        <v>0</v>
      </c>
    </row>
    <row r="42" spans="1:12" ht="24.75" hidden="1" customHeight="1">
      <c r="A42" s="16" t="s">
        <v>30</v>
      </c>
      <c r="B42" s="63" t="s">
        <v>299</v>
      </c>
      <c r="C42" s="63" t="s">
        <v>230</v>
      </c>
      <c r="D42" s="63" t="s">
        <v>203</v>
      </c>
      <c r="E42" s="64">
        <v>300</v>
      </c>
      <c r="F42" s="64"/>
      <c r="G42" s="64"/>
      <c r="H42" s="90">
        <f t="shared" si="1"/>
        <v>300</v>
      </c>
      <c r="I42" s="64"/>
      <c r="J42" s="90">
        <f t="shared" si="2"/>
        <v>300</v>
      </c>
      <c r="K42" s="64"/>
      <c r="L42" s="90">
        <f t="shared" si="3"/>
        <v>300</v>
      </c>
    </row>
    <row r="43" spans="1:12" ht="24" hidden="1" customHeight="1">
      <c r="A43" s="21" t="s">
        <v>580</v>
      </c>
      <c r="B43" s="139" t="s">
        <v>581</v>
      </c>
      <c r="C43" s="61"/>
      <c r="D43" s="63"/>
      <c r="E43" s="90">
        <f>E44</f>
        <v>32.700000000000003</v>
      </c>
      <c r="F43" s="90"/>
      <c r="G43" s="64"/>
      <c r="H43" s="90">
        <f t="shared" si="1"/>
        <v>32.700000000000003</v>
      </c>
      <c r="I43" s="64"/>
      <c r="J43" s="90">
        <f t="shared" si="2"/>
        <v>32.700000000000003</v>
      </c>
      <c r="K43" s="64"/>
      <c r="L43" s="90">
        <f t="shared" si="3"/>
        <v>32.700000000000003</v>
      </c>
    </row>
    <row r="44" spans="1:12" ht="38.25" hidden="1" customHeight="1">
      <c r="A44" s="142" t="s">
        <v>582</v>
      </c>
      <c r="B44" s="140" t="s">
        <v>581</v>
      </c>
      <c r="C44" s="141" t="s">
        <v>583</v>
      </c>
      <c r="D44" s="63" t="s">
        <v>187</v>
      </c>
      <c r="E44" s="64">
        <v>32.700000000000003</v>
      </c>
      <c r="F44" s="64"/>
      <c r="G44" s="64"/>
      <c r="H44" s="90">
        <f t="shared" si="1"/>
        <v>32.700000000000003</v>
      </c>
      <c r="I44" s="64"/>
      <c r="J44" s="90">
        <f t="shared" si="2"/>
        <v>32.700000000000003</v>
      </c>
      <c r="K44" s="64"/>
      <c r="L44" s="90">
        <f t="shared" si="3"/>
        <v>32.700000000000003</v>
      </c>
    </row>
    <row r="45" spans="1:12" ht="42.75" hidden="1" customHeight="1">
      <c r="A45" s="37" t="s">
        <v>316</v>
      </c>
      <c r="B45" s="61" t="s">
        <v>301</v>
      </c>
      <c r="C45" s="61"/>
      <c r="D45" s="61"/>
      <c r="E45" s="90">
        <f>SUM(E47,E53)</f>
        <v>9747</v>
      </c>
      <c r="F45" s="90"/>
      <c r="G45" s="90"/>
      <c r="H45" s="90">
        <f t="shared" si="1"/>
        <v>9747</v>
      </c>
      <c r="I45" s="90">
        <v>222</v>
      </c>
      <c r="J45" s="90">
        <f t="shared" si="2"/>
        <v>9969</v>
      </c>
      <c r="K45" s="90"/>
      <c r="L45" s="90">
        <f t="shared" si="3"/>
        <v>9969</v>
      </c>
    </row>
    <row r="46" spans="1:12" s="3" customFormat="1" ht="21.75" hidden="1" customHeight="1">
      <c r="A46" s="21" t="s">
        <v>266</v>
      </c>
      <c r="B46" s="61" t="s">
        <v>301</v>
      </c>
      <c r="C46" s="61" t="s">
        <v>224</v>
      </c>
      <c r="D46" s="61"/>
      <c r="E46" s="90">
        <f>SUM(E47)</f>
        <v>8032</v>
      </c>
      <c r="F46" s="90"/>
      <c r="G46" s="90"/>
      <c r="H46" s="90">
        <f t="shared" si="1"/>
        <v>8032</v>
      </c>
      <c r="I46" s="90">
        <v>222</v>
      </c>
      <c r="J46" s="90">
        <f t="shared" si="2"/>
        <v>8254</v>
      </c>
      <c r="K46" s="90"/>
      <c r="L46" s="90">
        <f t="shared" si="3"/>
        <v>8254</v>
      </c>
    </row>
    <row r="47" spans="1:12" s="3" customFormat="1" ht="32.25" hidden="1" customHeight="1">
      <c r="A47" s="23" t="s">
        <v>194</v>
      </c>
      <c r="B47" s="63" t="s">
        <v>301</v>
      </c>
      <c r="C47" s="63" t="s">
        <v>249</v>
      </c>
      <c r="D47" s="63"/>
      <c r="E47" s="64">
        <f>SUM(E48,E50)</f>
        <v>8032</v>
      </c>
      <c r="F47" s="64"/>
      <c r="G47" s="64"/>
      <c r="H47" s="90">
        <f t="shared" si="1"/>
        <v>8032</v>
      </c>
      <c r="I47" s="64">
        <v>222</v>
      </c>
      <c r="J47" s="90">
        <f t="shared" si="2"/>
        <v>8254</v>
      </c>
      <c r="K47" s="64"/>
      <c r="L47" s="90">
        <f t="shared" si="3"/>
        <v>8254</v>
      </c>
    </row>
    <row r="48" spans="1:12" s="3" customFormat="1" ht="31.5" hidden="1" customHeight="1">
      <c r="A48" s="16" t="s">
        <v>190</v>
      </c>
      <c r="B48" s="63" t="s">
        <v>301</v>
      </c>
      <c r="C48" s="63" t="s">
        <v>250</v>
      </c>
      <c r="D48" s="63"/>
      <c r="E48" s="64">
        <f>SUM(E49)</f>
        <v>7302</v>
      </c>
      <c r="F48" s="64"/>
      <c r="G48" s="64"/>
      <c r="H48" s="90">
        <f t="shared" si="1"/>
        <v>7302</v>
      </c>
      <c r="I48" s="64">
        <v>222</v>
      </c>
      <c r="J48" s="90">
        <f t="shared" si="2"/>
        <v>7524</v>
      </c>
      <c r="K48" s="64"/>
      <c r="L48" s="90">
        <f t="shared" si="3"/>
        <v>7524</v>
      </c>
    </row>
    <row r="49" spans="1:12" ht="29.25" hidden="1" customHeight="1">
      <c r="A49" s="16" t="s">
        <v>192</v>
      </c>
      <c r="B49" s="63" t="s">
        <v>301</v>
      </c>
      <c r="C49" s="63" t="s">
        <v>250</v>
      </c>
      <c r="D49" s="63" t="s">
        <v>191</v>
      </c>
      <c r="E49" s="64">
        <v>7302</v>
      </c>
      <c r="F49" s="64"/>
      <c r="G49" s="64"/>
      <c r="H49" s="90">
        <f t="shared" si="1"/>
        <v>7302</v>
      </c>
      <c r="I49" s="64">
        <v>222</v>
      </c>
      <c r="J49" s="90">
        <f t="shared" si="2"/>
        <v>7524</v>
      </c>
      <c r="K49" s="64"/>
      <c r="L49" s="90">
        <f t="shared" si="3"/>
        <v>7524</v>
      </c>
    </row>
    <row r="50" spans="1:12" ht="23.25" hidden="1" customHeight="1">
      <c r="A50" s="16" t="s">
        <v>172</v>
      </c>
      <c r="B50" s="63" t="s">
        <v>301</v>
      </c>
      <c r="C50" s="63" t="s">
        <v>251</v>
      </c>
      <c r="D50" s="63"/>
      <c r="E50" s="64">
        <f>E51+E52</f>
        <v>730</v>
      </c>
      <c r="F50" s="64"/>
      <c r="G50" s="64"/>
      <c r="H50" s="90">
        <f t="shared" si="1"/>
        <v>730</v>
      </c>
      <c r="I50" s="64"/>
      <c r="J50" s="90">
        <f t="shared" si="2"/>
        <v>730</v>
      </c>
      <c r="K50" s="64"/>
      <c r="L50" s="90">
        <f t="shared" si="3"/>
        <v>730</v>
      </c>
    </row>
    <row r="51" spans="1:12" ht="34.5" hidden="1" customHeight="1">
      <c r="A51" s="16" t="s">
        <v>188</v>
      </c>
      <c r="B51" s="63" t="s">
        <v>301</v>
      </c>
      <c r="C51" s="63" t="s">
        <v>251</v>
      </c>
      <c r="D51" s="63" t="s">
        <v>187</v>
      </c>
      <c r="E51" s="64">
        <v>720</v>
      </c>
      <c r="F51" s="64"/>
      <c r="G51" s="64"/>
      <c r="H51" s="90">
        <f t="shared" si="1"/>
        <v>720</v>
      </c>
      <c r="I51" s="64"/>
      <c r="J51" s="90">
        <f t="shared" si="2"/>
        <v>720</v>
      </c>
      <c r="K51" s="64"/>
      <c r="L51" s="90">
        <f t="shared" si="3"/>
        <v>720</v>
      </c>
    </row>
    <row r="52" spans="1:12" ht="27" hidden="1" customHeight="1">
      <c r="A52" s="16" t="s">
        <v>30</v>
      </c>
      <c r="B52" s="63" t="s">
        <v>301</v>
      </c>
      <c r="C52" s="63" t="s">
        <v>251</v>
      </c>
      <c r="D52" s="63" t="s">
        <v>203</v>
      </c>
      <c r="E52" s="64">
        <v>10</v>
      </c>
      <c r="F52" s="64"/>
      <c r="G52" s="64"/>
      <c r="H52" s="90">
        <f t="shared" si="1"/>
        <v>10</v>
      </c>
      <c r="I52" s="64"/>
      <c r="J52" s="90">
        <f t="shared" si="2"/>
        <v>10</v>
      </c>
      <c r="K52" s="64"/>
      <c r="L52" s="90">
        <f t="shared" si="3"/>
        <v>10</v>
      </c>
    </row>
    <row r="53" spans="1:12" ht="32.25" hidden="1" customHeight="1">
      <c r="A53" s="21" t="s">
        <v>265</v>
      </c>
      <c r="B53" s="61" t="s">
        <v>301</v>
      </c>
      <c r="C53" s="61" t="s">
        <v>39</v>
      </c>
      <c r="D53" s="63"/>
      <c r="E53" s="90">
        <f>SUM(E54)</f>
        <v>1715</v>
      </c>
      <c r="F53" s="90"/>
      <c r="G53" s="64"/>
      <c r="H53" s="90">
        <f t="shared" si="1"/>
        <v>1715</v>
      </c>
      <c r="I53" s="64"/>
      <c r="J53" s="90">
        <f t="shared" si="2"/>
        <v>1715</v>
      </c>
      <c r="K53" s="64"/>
      <c r="L53" s="90">
        <f t="shared" si="3"/>
        <v>1715</v>
      </c>
    </row>
    <row r="54" spans="1:12" ht="32.25" hidden="1" customHeight="1">
      <c r="A54" s="16" t="s">
        <v>195</v>
      </c>
      <c r="B54" s="63" t="s">
        <v>301</v>
      </c>
      <c r="C54" s="63" t="s">
        <v>231</v>
      </c>
      <c r="D54" s="63"/>
      <c r="E54" s="64">
        <f>SUM(E56,E58)</f>
        <v>1715</v>
      </c>
      <c r="F54" s="64"/>
      <c r="G54" s="64"/>
      <c r="H54" s="90">
        <f t="shared" si="1"/>
        <v>1715</v>
      </c>
      <c r="I54" s="64"/>
      <c r="J54" s="90">
        <f t="shared" si="2"/>
        <v>1715</v>
      </c>
      <c r="K54" s="64"/>
      <c r="L54" s="90">
        <f t="shared" si="3"/>
        <v>1715</v>
      </c>
    </row>
    <row r="55" spans="1:12" ht="36" hidden="1" customHeight="1">
      <c r="A55" s="16" t="s">
        <v>190</v>
      </c>
      <c r="B55" s="63" t="s">
        <v>301</v>
      </c>
      <c r="C55" s="63" t="s">
        <v>232</v>
      </c>
      <c r="D55" s="63"/>
      <c r="E55" s="64">
        <f>SUM(E56)</f>
        <v>1415</v>
      </c>
      <c r="F55" s="64"/>
      <c r="G55" s="64"/>
      <c r="H55" s="90">
        <f t="shared" si="1"/>
        <v>1415</v>
      </c>
      <c r="I55" s="64"/>
      <c r="J55" s="90">
        <f t="shared" si="2"/>
        <v>1415</v>
      </c>
      <c r="K55" s="64"/>
      <c r="L55" s="90">
        <f t="shared" si="3"/>
        <v>1415</v>
      </c>
    </row>
    <row r="56" spans="1:12" ht="32.25" hidden="1" customHeight="1">
      <c r="A56" s="16" t="s">
        <v>192</v>
      </c>
      <c r="B56" s="63" t="s">
        <v>301</v>
      </c>
      <c r="C56" s="63" t="s">
        <v>232</v>
      </c>
      <c r="D56" s="63" t="s">
        <v>191</v>
      </c>
      <c r="E56" s="64">
        <v>1415</v>
      </c>
      <c r="F56" s="64"/>
      <c r="G56" s="64"/>
      <c r="H56" s="90">
        <f t="shared" si="1"/>
        <v>1415</v>
      </c>
      <c r="I56" s="64"/>
      <c r="J56" s="90">
        <f t="shared" si="2"/>
        <v>1415</v>
      </c>
      <c r="K56" s="64"/>
      <c r="L56" s="90">
        <f t="shared" si="3"/>
        <v>1415</v>
      </c>
    </row>
    <row r="57" spans="1:12" ht="28.5" hidden="1" customHeight="1">
      <c r="A57" s="16" t="s">
        <v>172</v>
      </c>
      <c r="B57" s="63" t="s">
        <v>301</v>
      </c>
      <c r="C57" s="63" t="s">
        <v>456</v>
      </c>
      <c r="D57" s="63"/>
      <c r="E57" s="64">
        <f>E58</f>
        <v>300</v>
      </c>
      <c r="F57" s="64"/>
      <c r="G57" s="64"/>
      <c r="H57" s="90">
        <f t="shared" si="1"/>
        <v>300</v>
      </c>
      <c r="I57" s="64"/>
      <c r="J57" s="90">
        <f t="shared" si="2"/>
        <v>300</v>
      </c>
      <c r="K57" s="64"/>
      <c r="L57" s="90">
        <f t="shared" si="3"/>
        <v>300</v>
      </c>
    </row>
    <row r="58" spans="1:12" ht="36" hidden="1" customHeight="1">
      <c r="A58" s="16" t="s">
        <v>188</v>
      </c>
      <c r="B58" s="63" t="s">
        <v>301</v>
      </c>
      <c r="C58" s="63" t="s">
        <v>456</v>
      </c>
      <c r="D58" s="63" t="s">
        <v>187</v>
      </c>
      <c r="E58" s="64">
        <v>300</v>
      </c>
      <c r="F58" s="64"/>
      <c r="G58" s="64"/>
      <c r="H58" s="90">
        <f t="shared" si="1"/>
        <v>300</v>
      </c>
      <c r="I58" s="64"/>
      <c r="J58" s="90">
        <f t="shared" si="2"/>
        <v>300</v>
      </c>
      <c r="K58" s="64"/>
      <c r="L58" s="90">
        <f t="shared" si="3"/>
        <v>300</v>
      </c>
    </row>
    <row r="59" spans="1:12" ht="24" customHeight="1">
      <c r="A59" s="38" t="s">
        <v>41</v>
      </c>
      <c r="B59" s="61" t="s">
        <v>40</v>
      </c>
      <c r="C59" s="61"/>
      <c r="D59" s="63"/>
      <c r="E59" s="90">
        <f>SUM(E60)</f>
        <v>2906</v>
      </c>
      <c r="F59" s="90"/>
      <c r="G59" s="64"/>
      <c r="H59" s="90">
        <f t="shared" si="1"/>
        <v>2906</v>
      </c>
      <c r="I59" s="64"/>
      <c r="J59" s="90">
        <f t="shared" si="2"/>
        <v>2906</v>
      </c>
      <c r="K59" s="90">
        <f>K60</f>
        <v>2000</v>
      </c>
      <c r="L59" s="90">
        <f t="shared" si="3"/>
        <v>4906</v>
      </c>
    </row>
    <row r="60" spans="1:12" ht="32.25" customHeight="1">
      <c r="A60" s="39" t="s">
        <v>501</v>
      </c>
      <c r="B60" s="63" t="s">
        <v>40</v>
      </c>
      <c r="C60" s="63" t="s">
        <v>233</v>
      </c>
      <c r="D60" s="63"/>
      <c r="E60" s="64">
        <f>SUM(E61,E63)</f>
        <v>2906</v>
      </c>
      <c r="F60" s="64"/>
      <c r="G60" s="64"/>
      <c r="H60" s="90">
        <f t="shared" si="1"/>
        <v>2906</v>
      </c>
      <c r="I60" s="64"/>
      <c r="J60" s="90">
        <f t="shared" si="2"/>
        <v>2906</v>
      </c>
      <c r="K60" s="90">
        <f>K61</f>
        <v>2000</v>
      </c>
      <c r="L60" s="90">
        <f t="shared" si="3"/>
        <v>4906</v>
      </c>
    </row>
    <row r="61" spans="1:12" ht="24" customHeight="1">
      <c r="A61" s="39" t="s">
        <v>502</v>
      </c>
      <c r="B61" s="63" t="s">
        <v>40</v>
      </c>
      <c r="C61" s="63" t="s">
        <v>503</v>
      </c>
      <c r="D61" s="61"/>
      <c r="E61" s="64">
        <f>E62</f>
        <v>1000</v>
      </c>
      <c r="F61" s="64"/>
      <c r="G61" s="90"/>
      <c r="H61" s="90">
        <f t="shared" si="1"/>
        <v>1000</v>
      </c>
      <c r="I61" s="90"/>
      <c r="J61" s="90">
        <f t="shared" si="2"/>
        <v>1000</v>
      </c>
      <c r="K61" s="90">
        <f>K62</f>
        <v>2000</v>
      </c>
      <c r="L61" s="90">
        <f t="shared" si="3"/>
        <v>3000</v>
      </c>
    </row>
    <row r="62" spans="1:12" ht="33.75" customHeight="1">
      <c r="A62" s="16" t="s">
        <v>188</v>
      </c>
      <c r="B62" s="63" t="s">
        <v>40</v>
      </c>
      <c r="C62" s="63" t="s">
        <v>503</v>
      </c>
      <c r="D62" s="63" t="s">
        <v>187</v>
      </c>
      <c r="E62" s="64">
        <v>1000</v>
      </c>
      <c r="F62" s="64"/>
      <c r="G62" s="64"/>
      <c r="H62" s="90">
        <f t="shared" si="1"/>
        <v>1000</v>
      </c>
      <c r="I62" s="64"/>
      <c r="J62" s="90">
        <f t="shared" si="2"/>
        <v>1000</v>
      </c>
      <c r="K62" s="64">
        <v>2000</v>
      </c>
      <c r="L62" s="90">
        <f t="shared" si="3"/>
        <v>3000</v>
      </c>
    </row>
    <row r="63" spans="1:12" ht="33.75" customHeight="1">
      <c r="A63" s="16" t="s">
        <v>500</v>
      </c>
      <c r="B63" s="63" t="s">
        <v>40</v>
      </c>
      <c r="C63" s="63" t="s">
        <v>504</v>
      </c>
      <c r="D63" s="63"/>
      <c r="E63" s="64">
        <f>E64</f>
        <v>1906</v>
      </c>
      <c r="F63" s="64"/>
      <c r="G63" s="64"/>
      <c r="H63" s="90">
        <f t="shared" si="1"/>
        <v>1906</v>
      </c>
      <c r="I63" s="64"/>
      <c r="J63" s="90">
        <f t="shared" si="2"/>
        <v>1906</v>
      </c>
      <c r="K63" s="64"/>
      <c r="L63" s="90">
        <f t="shared" si="3"/>
        <v>1906</v>
      </c>
    </row>
    <row r="64" spans="1:12" ht="33.75" customHeight="1">
      <c r="A64" s="16" t="s">
        <v>188</v>
      </c>
      <c r="B64" s="63" t="s">
        <v>40</v>
      </c>
      <c r="C64" s="63" t="s">
        <v>454</v>
      </c>
      <c r="D64" s="63" t="s">
        <v>187</v>
      </c>
      <c r="E64" s="64">
        <v>1906</v>
      </c>
      <c r="F64" s="64"/>
      <c r="G64" s="64"/>
      <c r="H64" s="90">
        <f t="shared" si="1"/>
        <v>1906</v>
      </c>
      <c r="I64" s="64"/>
      <c r="J64" s="90">
        <f t="shared" si="2"/>
        <v>1906</v>
      </c>
      <c r="K64" s="64"/>
      <c r="L64" s="90">
        <f t="shared" si="3"/>
        <v>1906</v>
      </c>
    </row>
    <row r="65" spans="1:12" ht="24" hidden="1" customHeight="1">
      <c r="A65" s="21" t="s">
        <v>29</v>
      </c>
      <c r="B65" s="61" t="s">
        <v>302</v>
      </c>
      <c r="C65" s="61"/>
      <c r="D65" s="61"/>
      <c r="E65" s="90">
        <v>3000</v>
      </c>
      <c r="F65" s="90"/>
      <c r="G65" s="90"/>
      <c r="H65" s="90">
        <f t="shared" si="1"/>
        <v>3000</v>
      </c>
      <c r="I65" s="90"/>
      <c r="J65" s="90">
        <f t="shared" si="2"/>
        <v>3000</v>
      </c>
      <c r="K65" s="90"/>
      <c r="L65" s="90">
        <f t="shared" si="3"/>
        <v>3000</v>
      </c>
    </row>
    <row r="66" spans="1:12" ht="21.75" hidden="1" customHeight="1">
      <c r="A66" s="16" t="s">
        <v>16</v>
      </c>
      <c r="B66" s="63" t="s">
        <v>302</v>
      </c>
      <c r="C66" s="63" t="s">
        <v>234</v>
      </c>
      <c r="D66" s="63"/>
      <c r="E66" s="64">
        <v>3000</v>
      </c>
      <c r="F66" s="64"/>
      <c r="G66" s="64"/>
      <c r="H66" s="90">
        <f t="shared" si="1"/>
        <v>3000</v>
      </c>
      <c r="I66" s="64"/>
      <c r="J66" s="90">
        <f t="shared" si="2"/>
        <v>3000</v>
      </c>
      <c r="K66" s="64"/>
      <c r="L66" s="90">
        <f t="shared" si="3"/>
        <v>3000</v>
      </c>
    </row>
    <row r="67" spans="1:12" s="3" customFormat="1" ht="20.25" hidden="1" customHeight="1">
      <c r="A67" s="16" t="s">
        <v>29</v>
      </c>
      <c r="B67" s="63" t="s">
        <v>302</v>
      </c>
      <c r="C67" s="63" t="s">
        <v>235</v>
      </c>
      <c r="D67" s="63"/>
      <c r="E67" s="64">
        <f>E68</f>
        <v>3000</v>
      </c>
      <c r="F67" s="64"/>
      <c r="G67" s="64"/>
      <c r="H67" s="90">
        <f t="shared" si="1"/>
        <v>3000</v>
      </c>
      <c r="I67" s="64"/>
      <c r="J67" s="90">
        <f t="shared" si="2"/>
        <v>3000</v>
      </c>
      <c r="K67" s="64"/>
      <c r="L67" s="90">
        <f t="shared" si="3"/>
        <v>3000</v>
      </c>
    </row>
    <row r="68" spans="1:12" s="1" customFormat="1" ht="20.25" hidden="1" customHeight="1">
      <c r="A68" s="16" t="s">
        <v>303</v>
      </c>
      <c r="B68" s="63" t="s">
        <v>302</v>
      </c>
      <c r="C68" s="63" t="s">
        <v>236</v>
      </c>
      <c r="D68" s="63"/>
      <c r="E68" s="64">
        <v>3000</v>
      </c>
      <c r="F68" s="64"/>
      <c r="G68" s="64"/>
      <c r="H68" s="90">
        <f t="shared" si="1"/>
        <v>3000</v>
      </c>
      <c r="I68" s="64"/>
      <c r="J68" s="90">
        <f t="shared" si="2"/>
        <v>3000</v>
      </c>
      <c r="K68" s="64"/>
      <c r="L68" s="90">
        <f t="shared" si="3"/>
        <v>3000</v>
      </c>
    </row>
    <row r="69" spans="1:12" s="1" customFormat="1" ht="20.25" hidden="1" customHeight="1">
      <c r="A69" s="30" t="s">
        <v>80</v>
      </c>
      <c r="B69" s="63" t="s">
        <v>302</v>
      </c>
      <c r="C69" s="63" t="s">
        <v>236</v>
      </c>
      <c r="D69" s="63" t="s">
        <v>78</v>
      </c>
      <c r="E69" s="64">
        <v>3000</v>
      </c>
      <c r="F69" s="64"/>
      <c r="G69" s="64"/>
      <c r="H69" s="90">
        <f t="shared" si="1"/>
        <v>3000</v>
      </c>
      <c r="I69" s="64"/>
      <c r="J69" s="90">
        <f t="shared" si="2"/>
        <v>3000</v>
      </c>
      <c r="K69" s="64"/>
      <c r="L69" s="90">
        <f t="shared" si="3"/>
        <v>3000</v>
      </c>
    </row>
    <row r="70" spans="1:12" ht="23.25" hidden="1" customHeight="1">
      <c r="A70" s="40" t="s">
        <v>208</v>
      </c>
      <c r="B70" s="61" t="s">
        <v>129</v>
      </c>
      <c r="C70" s="61"/>
      <c r="D70" s="61"/>
      <c r="E70" s="90">
        <f>SUM(E72)</f>
        <v>382.5</v>
      </c>
      <c r="F70" s="90"/>
      <c r="G70" s="90"/>
      <c r="H70" s="90">
        <f t="shared" si="1"/>
        <v>382.5</v>
      </c>
      <c r="I70" s="90"/>
      <c r="J70" s="90">
        <f t="shared" si="2"/>
        <v>382.5</v>
      </c>
      <c r="K70" s="90"/>
      <c r="L70" s="90">
        <f t="shared" si="3"/>
        <v>382.5</v>
      </c>
    </row>
    <row r="71" spans="1:12" ht="29.25" hidden="1" customHeight="1">
      <c r="A71" s="21" t="s">
        <v>265</v>
      </c>
      <c r="B71" s="63" t="s">
        <v>129</v>
      </c>
      <c r="C71" s="63" t="s">
        <v>237</v>
      </c>
      <c r="D71" s="63"/>
      <c r="E71" s="64">
        <f>E72</f>
        <v>382.5</v>
      </c>
      <c r="F71" s="64"/>
      <c r="G71" s="64"/>
      <c r="H71" s="90">
        <f t="shared" si="1"/>
        <v>382.5</v>
      </c>
      <c r="I71" s="64"/>
      <c r="J71" s="90">
        <f t="shared" si="2"/>
        <v>382.5</v>
      </c>
      <c r="K71" s="64"/>
      <c r="L71" s="90">
        <f t="shared" si="3"/>
        <v>382.5</v>
      </c>
    </row>
    <row r="72" spans="1:12" s="3" customFormat="1" ht="31.5" hidden="1" customHeight="1">
      <c r="A72" s="30" t="s">
        <v>196</v>
      </c>
      <c r="B72" s="63" t="s">
        <v>129</v>
      </c>
      <c r="C72" s="63" t="s">
        <v>238</v>
      </c>
      <c r="D72" s="63"/>
      <c r="E72" s="64">
        <f>E73</f>
        <v>382.5</v>
      </c>
      <c r="F72" s="64"/>
      <c r="G72" s="64"/>
      <c r="H72" s="90">
        <f t="shared" si="1"/>
        <v>382.5</v>
      </c>
      <c r="I72" s="64"/>
      <c r="J72" s="90">
        <f t="shared" si="2"/>
        <v>382.5</v>
      </c>
      <c r="K72" s="64"/>
      <c r="L72" s="90">
        <f t="shared" si="3"/>
        <v>382.5</v>
      </c>
    </row>
    <row r="73" spans="1:12" s="3" customFormat="1" ht="41.25" hidden="1" customHeight="1">
      <c r="A73" s="16" t="s">
        <v>276</v>
      </c>
      <c r="B73" s="63" t="s">
        <v>129</v>
      </c>
      <c r="C73" s="63" t="s">
        <v>239</v>
      </c>
      <c r="D73" s="63"/>
      <c r="E73" s="64">
        <f>E74+E75</f>
        <v>382.5</v>
      </c>
      <c r="F73" s="64"/>
      <c r="G73" s="64"/>
      <c r="H73" s="90">
        <f t="shared" si="1"/>
        <v>382.5</v>
      </c>
      <c r="I73" s="64"/>
      <c r="J73" s="90">
        <f t="shared" si="2"/>
        <v>382.5</v>
      </c>
      <c r="K73" s="64"/>
      <c r="L73" s="90">
        <f t="shared" si="3"/>
        <v>382.5</v>
      </c>
    </row>
    <row r="74" spans="1:12" s="3" customFormat="1" ht="35.25" hidden="1" customHeight="1">
      <c r="A74" s="16" t="s">
        <v>192</v>
      </c>
      <c r="B74" s="63" t="s">
        <v>129</v>
      </c>
      <c r="C74" s="63" t="s">
        <v>240</v>
      </c>
      <c r="D74" s="63" t="s">
        <v>191</v>
      </c>
      <c r="E74" s="64">
        <v>320</v>
      </c>
      <c r="F74" s="64"/>
      <c r="G74" s="64"/>
      <c r="H74" s="90">
        <f t="shared" si="1"/>
        <v>320</v>
      </c>
      <c r="I74" s="64"/>
      <c r="J74" s="90">
        <f t="shared" si="2"/>
        <v>320</v>
      </c>
      <c r="K74" s="64"/>
      <c r="L74" s="90">
        <f t="shared" si="3"/>
        <v>320</v>
      </c>
    </row>
    <row r="75" spans="1:12" s="3" customFormat="1" ht="35.25" hidden="1" customHeight="1">
      <c r="A75" s="16" t="s">
        <v>188</v>
      </c>
      <c r="B75" s="63" t="s">
        <v>129</v>
      </c>
      <c r="C75" s="63" t="s">
        <v>240</v>
      </c>
      <c r="D75" s="63" t="s">
        <v>187</v>
      </c>
      <c r="E75" s="64">
        <v>62.5</v>
      </c>
      <c r="F75" s="64"/>
      <c r="G75" s="64"/>
      <c r="H75" s="90">
        <f t="shared" si="1"/>
        <v>62.5</v>
      </c>
      <c r="I75" s="64"/>
      <c r="J75" s="90">
        <f t="shared" si="2"/>
        <v>62.5</v>
      </c>
      <c r="K75" s="64"/>
      <c r="L75" s="90">
        <f t="shared" si="3"/>
        <v>62.5</v>
      </c>
    </row>
    <row r="76" spans="1:12" ht="23.25" hidden="1" customHeight="1">
      <c r="A76" s="40" t="s">
        <v>306</v>
      </c>
      <c r="B76" s="61" t="s">
        <v>307</v>
      </c>
      <c r="C76" s="61"/>
      <c r="D76" s="61"/>
      <c r="E76" s="86">
        <f>E77</f>
        <v>2820.9</v>
      </c>
      <c r="F76" s="86"/>
      <c r="G76" s="90"/>
      <c r="H76" s="90">
        <f t="shared" si="1"/>
        <v>2820.9</v>
      </c>
      <c r="I76" s="90"/>
      <c r="J76" s="90">
        <f t="shared" si="2"/>
        <v>2820.9</v>
      </c>
      <c r="K76" s="90"/>
      <c r="L76" s="90">
        <f t="shared" si="3"/>
        <v>2820.9</v>
      </c>
    </row>
    <row r="77" spans="1:12" ht="20.25" hidden="1" customHeight="1">
      <c r="A77" s="30" t="s">
        <v>16</v>
      </c>
      <c r="B77" s="63" t="s">
        <v>308</v>
      </c>
      <c r="C77" s="63" t="s">
        <v>335</v>
      </c>
      <c r="D77" s="63"/>
      <c r="E77" s="64">
        <f>E78+E81</f>
        <v>2820.9</v>
      </c>
      <c r="F77" s="64"/>
      <c r="G77" s="64"/>
      <c r="H77" s="90">
        <f t="shared" ref="H77:H140" si="8">E77+F77+G77</f>
        <v>2820.9</v>
      </c>
      <c r="I77" s="64"/>
      <c r="J77" s="90">
        <f t="shared" ref="J77:J140" si="9">H77+I77</f>
        <v>2820.9</v>
      </c>
      <c r="K77" s="64"/>
      <c r="L77" s="90">
        <f t="shared" ref="L77:L140" si="10">J77+K77</f>
        <v>2820.9</v>
      </c>
    </row>
    <row r="78" spans="1:12" s="3" customFormat="1" ht="21" hidden="1" customHeight="1">
      <c r="A78" s="30" t="s">
        <v>69</v>
      </c>
      <c r="B78" s="63" t="s">
        <v>308</v>
      </c>
      <c r="C78" s="63" t="s">
        <v>252</v>
      </c>
      <c r="D78" s="63"/>
      <c r="E78" s="64">
        <f>E79</f>
        <v>1540</v>
      </c>
      <c r="F78" s="64"/>
      <c r="G78" s="64"/>
      <c r="H78" s="90">
        <f t="shared" si="8"/>
        <v>1540</v>
      </c>
      <c r="I78" s="64"/>
      <c r="J78" s="90">
        <f t="shared" si="9"/>
        <v>1540</v>
      </c>
      <c r="K78" s="64"/>
      <c r="L78" s="90">
        <f t="shared" si="10"/>
        <v>1540</v>
      </c>
    </row>
    <row r="79" spans="1:12" s="3" customFormat="1" ht="31.5" hidden="1" customHeight="1">
      <c r="A79" s="30" t="s">
        <v>201</v>
      </c>
      <c r="B79" s="63" t="s">
        <v>308</v>
      </c>
      <c r="C79" s="63" t="s">
        <v>336</v>
      </c>
      <c r="D79" s="63"/>
      <c r="E79" s="64">
        <f>E80</f>
        <v>1540</v>
      </c>
      <c r="F79" s="64"/>
      <c r="G79" s="64"/>
      <c r="H79" s="90">
        <f t="shared" si="8"/>
        <v>1540</v>
      </c>
      <c r="I79" s="64"/>
      <c r="J79" s="90">
        <f t="shared" si="9"/>
        <v>1540</v>
      </c>
      <c r="K79" s="64"/>
      <c r="L79" s="90">
        <f t="shared" si="10"/>
        <v>1540</v>
      </c>
    </row>
    <row r="80" spans="1:12" s="3" customFormat="1" ht="18" hidden="1" customHeight="1">
      <c r="A80" s="30" t="s">
        <v>83</v>
      </c>
      <c r="B80" s="63" t="s">
        <v>308</v>
      </c>
      <c r="C80" s="63" t="s">
        <v>336</v>
      </c>
      <c r="D80" s="63" t="s">
        <v>84</v>
      </c>
      <c r="E80" s="64">
        <v>1540</v>
      </c>
      <c r="F80" s="64"/>
      <c r="G80" s="64"/>
      <c r="H80" s="90">
        <f t="shared" si="8"/>
        <v>1540</v>
      </c>
      <c r="I80" s="64"/>
      <c r="J80" s="90">
        <f t="shared" si="9"/>
        <v>1540</v>
      </c>
      <c r="K80" s="64"/>
      <c r="L80" s="90">
        <f t="shared" si="10"/>
        <v>1540</v>
      </c>
    </row>
    <row r="81" spans="1:12" ht="24" hidden="1" customHeight="1">
      <c r="A81" s="30" t="s">
        <v>70</v>
      </c>
      <c r="B81" s="63" t="s">
        <v>308</v>
      </c>
      <c r="C81" s="63" t="s">
        <v>337</v>
      </c>
      <c r="D81" s="63"/>
      <c r="E81" s="64">
        <f>E82</f>
        <v>1280.9000000000001</v>
      </c>
      <c r="F81" s="64"/>
      <c r="G81" s="64"/>
      <c r="H81" s="90">
        <f t="shared" si="8"/>
        <v>1280.9000000000001</v>
      </c>
      <c r="I81" s="64"/>
      <c r="J81" s="90">
        <f t="shared" si="9"/>
        <v>1280.9000000000001</v>
      </c>
      <c r="K81" s="64"/>
      <c r="L81" s="90">
        <f t="shared" si="10"/>
        <v>1280.9000000000001</v>
      </c>
    </row>
    <row r="82" spans="1:12" ht="36.75" hidden="1" customHeight="1">
      <c r="A82" s="30" t="s">
        <v>201</v>
      </c>
      <c r="B82" s="63" t="s">
        <v>308</v>
      </c>
      <c r="C82" s="63" t="s">
        <v>338</v>
      </c>
      <c r="D82" s="63"/>
      <c r="E82" s="64">
        <f>E83</f>
        <v>1280.9000000000001</v>
      </c>
      <c r="F82" s="64"/>
      <c r="G82" s="64"/>
      <c r="H82" s="90">
        <f t="shared" si="8"/>
        <v>1280.9000000000001</v>
      </c>
      <c r="I82" s="64"/>
      <c r="J82" s="90">
        <f t="shared" si="9"/>
        <v>1280.9000000000001</v>
      </c>
      <c r="K82" s="64"/>
      <c r="L82" s="90">
        <f t="shared" si="10"/>
        <v>1280.9000000000001</v>
      </c>
    </row>
    <row r="83" spans="1:12" ht="21" hidden="1" customHeight="1">
      <c r="A83" s="30" t="s">
        <v>83</v>
      </c>
      <c r="B83" s="63" t="s">
        <v>308</v>
      </c>
      <c r="C83" s="63" t="s">
        <v>338</v>
      </c>
      <c r="D83" s="63" t="s">
        <v>84</v>
      </c>
      <c r="E83" s="64">
        <v>1280.9000000000001</v>
      </c>
      <c r="F83" s="64"/>
      <c r="G83" s="64"/>
      <c r="H83" s="90">
        <f t="shared" si="8"/>
        <v>1280.9000000000001</v>
      </c>
      <c r="I83" s="64"/>
      <c r="J83" s="90">
        <f t="shared" si="9"/>
        <v>1280.9000000000001</v>
      </c>
      <c r="K83" s="64"/>
      <c r="L83" s="90">
        <f t="shared" si="10"/>
        <v>1280.9000000000001</v>
      </c>
    </row>
    <row r="84" spans="1:12" ht="31.5" hidden="1" customHeight="1">
      <c r="A84" s="40" t="s">
        <v>157</v>
      </c>
      <c r="B84" s="61" t="s">
        <v>158</v>
      </c>
      <c r="C84" s="61"/>
      <c r="D84" s="61"/>
      <c r="E84" s="90">
        <f>E85+E92</f>
        <v>7077</v>
      </c>
      <c r="F84" s="90"/>
      <c r="G84" s="90"/>
      <c r="H84" s="90">
        <f t="shared" si="8"/>
        <v>7077</v>
      </c>
      <c r="I84" s="90"/>
      <c r="J84" s="90">
        <f t="shared" si="9"/>
        <v>7077</v>
      </c>
      <c r="K84" s="90"/>
      <c r="L84" s="90">
        <f t="shared" si="10"/>
        <v>7077</v>
      </c>
    </row>
    <row r="85" spans="1:12" ht="39.75" hidden="1" customHeight="1">
      <c r="A85" s="40" t="s">
        <v>149</v>
      </c>
      <c r="B85" s="61" t="s">
        <v>189</v>
      </c>
      <c r="C85" s="61"/>
      <c r="D85" s="61"/>
      <c r="E85" s="90">
        <f>E86</f>
        <v>6352</v>
      </c>
      <c r="F85" s="90"/>
      <c r="G85" s="90"/>
      <c r="H85" s="90">
        <f t="shared" si="8"/>
        <v>6352</v>
      </c>
      <c r="I85" s="90"/>
      <c r="J85" s="90">
        <f t="shared" si="9"/>
        <v>6352</v>
      </c>
      <c r="K85" s="90"/>
      <c r="L85" s="90">
        <f t="shared" si="10"/>
        <v>6352</v>
      </c>
    </row>
    <row r="86" spans="1:12" ht="44.25" hidden="1" customHeight="1">
      <c r="A86" s="40" t="s">
        <v>746</v>
      </c>
      <c r="B86" s="61" t="s">
        <v>189</v>
      </c>
      <c r="C86" s="61" t="s">
        <v>257</v>
      </c>
      <c r="D86" s="63"/>
      <c r="E86" s="64">
        <f>SUM(E88)</f>
        <v>6352</v>
      </c>
      <c r="F86" s="64"/>
      <c r="G86" s="64"/>
      <c r="H86" s="90">
        <f t="shared" si="8"/>
        <v>6352</v>
      </c>
      <c r="I86" s="64"/>
      <c r="J86" s="90">
        <f t="shared" si="9"/>
        <v>6352</v>
      </c>
      <c r="K86" s="64"/>
      <c r="L86" s="90">
        <f t="shared" si="10"/>
        <v>6352</v>
      </c>
    </row>
    <row r="87" spans="1:12" s="8" customFormat="1" ht="35.25" hidden="1" customHeight="1">
      <c r="A87" s="42" t="s">
        <v>374</v>
      </c>
      <c r="B87" s="63" t="s">
        <v>189</v>
      </c>
      <c r="C87" s="63" t="s">
        <v>381</v>
      </c>
      <c r="D87" s="63"/>
      <c r="E87" s="64">
        <f>E88</f>
        <v>6352</v>
      </c>
      <c r="F87" s="64"/>
      <c r="G87" s="64"/>
      <c r="H87" s="90">
        <f t="shared" si="8"/>
        <v>6352</v>
      </c>
      <c r="I87" s="64"/>
      <c r="J87" s="90">
        <f t="shared" si="9"/>
        <v>6352</v>
      </c>
      <c r="K87" s="64"/>
      <c r="L87" s="90">
        <f t="shared" si="10"/>
        <v>6352</v>
      </c>
    </row>
    <row r="88" spans="1:12" s="1" customFormat="1" ht="32.25" hidden="1" customHeight="1">
      <c r="A88" s="44" t="s">
        <v>175</v>
      </c>
      <c r="B88" s="63" t="s">
        <v>189</v>
      </c>
      <c r="C88" s="63" t="s">
        <v>382</v>
      </c>
      <c r="D88" s="63"/>
      <c r="E88" s="64">
        <f>SUM(E89:E91)</f>
        <v>6352</v>
      </c>
      <c r="F88" s="64"/>
      <c r="G88" s="64"/>
      <c r="H88" s="90">
        <f t="shared" si="8"/>
        <v>6352</v>
      </c>
      <c r="I88" s="64"/>
      <c r="J88" s="90">
        <f t="shared" si="9"/>
        <v>6352</v>
      </c>
      <c r="K88" s="64"/>
      <c r="L88" s="90">
        <f t="shared" si="10"/>
        <v>6352</v>
      </c>
    </row>
    <row r="89" spans="1:12" s="1" customFormat="1" ht="24.75" hidden="1" customHeight="1">
      <c r="A89" s="16" t="s">
        <v>145</v>
      </c>
      <c r="B89" s="63" t="s">
        <v>189</v>
      </c>
      <c r="C89" s="63" t="s">
        <v>382</v>
      </c>
      <c r="D89" s="63" t="s">
        <v>142</v>
      </c>
      <c r="E89" s="64">
        <v>5010</v>
      </c>
      <c r="F89" s="64"/>
      <c r="G89" s="64"/>
      <c r="H89" s="90">
        <f t="shared" si="8"/>
        <v>5010</v>
      </c>
      <c r="I89" s="64"/>
      <c r="J89" s="90">
        <f t="shared" si="9"/>
        <v>5010</v>
      </c>
      <c r="K89" s="64"/>
      <c r="L89" s="90">
        <f t="shared" si="10"/>
        <v>5010</v>
      </c>
    </row>
    <row r="90" spans="1:12" ht="33.75" hidden="1" customHeight="1">
      <c r="A90" s="16" t="s">
        <v>188</v>
      </c>
      <c r="B90" s="68" t="s">
        <v>189</v>
      </c>
      <c r="C90" s="63" t="s">
        <v>382</v>
      </c>
      <c r="D90" s="68" t="s">
        <v>187</v>
      </c>
      <c r="E90" s="94">
        <v>1322</v>
      </c>
      <c r="F90" s="94"/>
      <c r="G90" s="94"/>
      <c r="H90" s="90">
        <f t="shared" si="8"/>
        <v>1322</v>
      </c>
      <c r="I90" s="94"/>
      <c r="J90" s="90">
        <f t="shared" si="9"/>
        <v>1322</v>
      </c>
      <c r="K90" s="94"/>
      <c r="L90" s="90">
        <f t="shared" si="10"/>
        <v>1322</v>
      </c>
    </row>
    <row r="91" spans="1:12" ht="21" hidden="1" customHeight="1">
      <c r="A91" s="16" t="s">
        <v>30</v>
      </c>
      <c r="B91" s="68" t="s">
        <v>189</v>
      </c>
      <c r="C91" s="63" t="s">
        <v>382</v>
      </c>
      <c r="D91" s="68" t="s">
        <v>203</v>
      </c>
      <c r="E91" s="94">
        <v>20</v>
      </c>
      <c r="F91" s="94"/>
      <c r="G91" s="94"/>
      <c r="H91" s="90">
        <f t="shared" si="8"/>
        <v>20</v>
      </c>
      <c r="I91" s="94"/>
      <c r="J91" s="90">
        <f t="shared" si="9"/>
        <v>20</v>
      </c>
      <c r="K91" s="94"/>
      <c r="L91" s="90">
        <f t="shared" si="10"/>
        <v>20</v>
      </c>
    </row>
    <row r="92" spans="1:12" ht="38.25" hidden="1" customHeight="1">
      <c r="A92" s="21" t="s">
        <v>526</v>
      </c>
      <c r="B92" s="65" t="s">
        <v>53</v>
      </c>
      <c r="C92" s="61" t="s">
        <v>527</v>
      </c>
      <c r="D92" s="68"/>
      <c r="E92" s="95">
        <f>SUM(E93,E97,E101,E105)</f>
        <v>725</v>
      </c>
      <c r="F92" s="95"/>
      <c r="G92" s="94"/>
      <c r="H92" s="90">
        <f t="shared" si="8"/>
        <v>725</v>
      </c>
      <c r="I92" s="94"/>
      <c r="J92" s="90">
        <f t="shared" si="9"/>
        <v>725</v>
      </c>
      <c r="K92" s="94"/>
      <c r="L92" s="90">
        <f t="shared" si="10"/>
        <v>725</v>
      </c>
    </row>
    <row r="93" spans="1:12" s="1" customFormat="1" ht="45" hidden="1" customHeight="1">
      <c r="A93" s="41" t="s">
        <v>676</v>
      </c>
      <c r="B93" s="61" t="s">
        <v>53</v>
      </c>
      <c r="C93" s="61" t="s">
        <v>241</v>
      </c>
      <c r="D93" s="61"/>
      <c r="E93" s="90">
        <f>SUM(E95)</f>
        <v>590</v>
      </c>
      <c r="F93" s="90"/>
      <c r="G93" s="90"/>
      <c r="H93" s="90">
        <f t="shared" si="8"/>
        <v>590</v>
      </c>
      <c r="I93" s="90"/>
      <c r="J93" s="90">
        <f t="shared" si="9"/>
        <v>590</v>
      </c>
      <c r="K93" s="90"/>
      <c r="L93" s="90">
        <f t="shared" si="10"/>
        <v>590</v>
      </c>
    </row>
    <row r="94" spans="1:12" s="1" customFormat="1" ht="39" hidden="1" customHeight="1">
      <c r="A94" s="42" t="s">
        <v>371</v>
      </c>
      <c r="B94" s="63" t="s">
        <v>53</v>
      </c>
      <c r="C94" s="63" t="s">
        <v>383</v>
      </c>
      <c r="D94" s="61"/>
      <c r="E94" s="64">
        <f>SUM(E95)</f>
        <v>590</v>
      </c>
      <c r="F94" s="64"/>
      <c r="G94" s="90"/>
      <c r="H94" s="90">
        <f t="shared" si="8"/>
        <v>590</v>
      </c>
      <c r="I94" s="90"/>
      <c r="J94" s="90">
        <f t="shared" si="9"/>
        <v>590</v>
      </c>
      <c r="K94" s="90"/>
      <c r="L94" s="90">
        <f t="shared" si="10"/>
        <v>590</v>
      </c>
    </row>
    <row r="95" spans="1:12" s="2" customFormat="1" ht="46.5" hidden="1" customHeight="1">
      <c r="A95" s="42" t="s">
        <v>743</v>
      </c>
      <c r="B95" s="63" t="s">
        <v>53</v>
      </c>
      <c r="C95" s="63" t="s">
        <v>384</v>
      </c>
      <c r="D95" s="63"/>
      <c r="E95" s="64">
        <f>SUM(E96)</f>
        <v>590</v>
      </c>
      <c r="F95" s="64"/>
      <c r="G95" s="64"/>
      <c r="H95" s="90">
        <f t="shared" si="8"/>
        <v>590</v>
      </c>
      <c r="I95" s="64"/>
      <c r="J95" s="90">
        <f t="shared" si="9"/>
        <v>590</v>
      </c>
      <c r="K95" s="64"/>
      <c r="L95" s="90">
        <f t="shared" si="10"/>
        <v>590</v>
      </c>
    </row>
    <row r="96" spans="1:12" s="2" customFormat="1" ht="44.25" hidden="1" customHeight="1">
      <c r="A96" s="16" t="s">
        <v>188</v>
      </c>
      <c r="B96" s="63" t="s">
        <v>53</v>
      </c>
      <c r="C96" s="63" t="s">
        <v>384</v>
      </c>
      <c r="D96" s="63" t="s">
        <v>187</v>
      </c>
      <c r="E96" s="64">
        <v>590</v>
      </c>
      <c r="F96" s="64"/>
      <c r="G96" s="64"/>
      <c r="H96" s="90">
        <f t="shared" si="8"/>
        <v>590</v>
      </c>
      <c r="I96" s="64"/>
      <c r="J96" s="90">
        <f t="shared" si="9"/>
        <v>590</v>
      </c>
      <c r="K96" s="64"/>
      <c r="L96" s="90">
        <f t="shared" si="10"/>
        <v>590</v>
      </c>
    </row>
    <row r="97" spans="1:13" s="1" customFormat="1" ht="46.5" hidden="1" customHeight="1">
      <c r="A97" s="41" t="s">
        <v>744</v>
      </c>
      <c r="B97" s="61" t="s">
        <v>53</v>
      </c>
      <c r="C97" s="61" t="s">
        <v>242</v>
      </c>
      <c r="D97" s="61"/>
      <c r="E97" s="90">
        <f>SUM(E99)</f>
        <v>35</v>
      </c>
      <c r="F97" s="90"/>
      <c r="G97" s="90"/>
      <c r="H97" s="90">
        <f t="shared" si="8"/>
        <v>35</v>
      </c>
      <c r="I97" s="90"/>
      <c r="J97" s="90">
        <f t="shared" si="9"/>
        <v>35</v>
      </c>
      <c r="K97" s="90"/>
      <c r="L97" s="90">
        <f t="shared" si="10"/>
        <v>35</v>
      </c>
    </row>
    <row r="98" spans="1:13" s="1" customFormat="1" ht="28.5" hidden="1" customHeight="1">
      <c r="A98" s="42" t="s">
        <v>370</v>
      </c>
      <c r="B98" s="63" t="s">
        <v>53</v>
      </c>
      <c r="C98" s="63" t="s">
        <v>385</v>
      </c>
      <c r="D98" s="61"/>
      <c r="E98" s="64">
        <f>SUM(E99)</f>
        <v>35</v>
      </c>
      <c r="F98" s="64"/>
      <c r="G98" s="90"/>
      <c r="H98" s="90">
        <f t="shared" si="8"/>
        <v>35</v>
      </c>
      <c r="I98" s="90"/>
      <c r="J98" s="90">
        <f t="shared" si="9"/>
        <v>35</v>
      </c>
      <c r="K98" s="90"/>
      <c r="L98" s="90">
        <f t="shared" si="10"/>
        <v>35</v>
      </c>
    </row>
    <row r="99" spans="1:13" s="1" customFormat="1" ht="54.75" hidden="1" customHeight="1">
      <c r="A99" s="42" t="s">
        <v>745</v>
      </c>
      <c r="B99" s="63" t="s">
        <v>53</v>
      </c>
      <c r="C99" s="63" t="s">
        <v>386</v>
      </c>
      <c r="D99" s="63"/>
      <c r="E99" s="64">
        <f>SUM(E100)</f>
        <v>35</v>
      </c>
      <c r="F99" s="64"/>
      <c r="G99" s="64"/>
      <c r="H99" s="90">
        <f t="shared" si="8"/>
        <v>35</v>
      </c>
      <c r="I99" s="64"/>
      <c r="J99" s="90">
        <f t="shared" si="9"/>
        <v>35</v>
      </c>
      <c r="K99" s="64"/>
      <c r="L99" s="90">
        <f t="shared" si="10"/>
        <v>35</v>
      </c>
    </row>
    <row r="100" spans="1:13" s="1" customFormat="1" ht="36" hidden="1" customHeight="1">
      <c r="A100" s="16" t="s">
        <v>188</v>
      </c>
      <c r="B100" s="63" t="s">
        <v>53</v>
      </c>
      <c r="C100" s="63" t="s">
        <v>386</v>
      </c>
      <c r="D100" s="63" t="s">
        <v>187</v>
      </c>
      <c r="E100" s="64">
        <v>35</v>
      </c>
      <c r="F100" s="64"/>
      <c r="G100" s="64"/>
      <c r="H100" s="90">
        <f t="shared" si="8"/>
        <v>35</v>
      </c>
      <c r="I100" s="64"/>
      <c r="J100" s="90">
        <f t="shared" si="9"/>
        <v>35</v>
      </c>
      <c r="K100" s="64"/>
      <c r="L100" s="90">
        <f t="shared" si="10"/>
        <v>35</v>
      </c>
    </row>
    <row r="101" spans="1:13" s="1" customFormat="1" ht="58.5" hidden="1" customHeight="1">
      <c r="A101" s="41" t="s">
        <v>652</v>
      </c>
      <c r="B101" s="61" t="s">
        <v>53</v>
      </c>
      <c r="C101" s="61" t="s">
        <v>243</v>
      </c>
      <c r="D101" s="61"/>
      <c r="E101" s="90">
        <f>SUM(E103)</f>
        <v>50</v>
      </c>
      <c r="F101" s="90"/>
      <c r="G101" s="90"/>
      <c r="H101" s="90">
        <f t="shared" si="8"/>
        <v>50</v>
      </c>
      <c r="I101" s="90"/>
      <c r="J101" s="90">
        <f t="shared" si="9"/>
        <v>50</v>
      </c>
      <c r="K101" s="90"/>
      <c r="L101" s="90">
        <f t="shared" si="10"/>
        <v>50</v>
      </c>
    </row>
    <row r="102" spans="1:13" s="1" customFormat="1" ht="43.5" hidden="1" customHeight="1">
      <c r="A102" s="42" t="s">
        <v>372</v>
      </c>
      <c r="B102" s="63" t="s">
        <v>53</v>
      </c>
      <c r="C102" s="63" t="s">
        <v>443</v>
      </c>
      <c r="D102" s="61"/>
      <c r="E102" s="64">
        <f>SUM(E103)</f>
        <v>50</v>
      </c>
      <c r="F102" s="64"/>
      <c r="G102" s="90"/>
      <c r="H102" s="90">
        <f t="shared" si="8"/>
        <v>50</v>
      </c>
      <c r="I102" s="90"/>
      <c r="J102" s="90">
        <f t="shared" si="9"/>
        <v>50</v>
      </c>
      <c r="K102" s="90"/>
      <c r="L102" s="90">
        <f t="shared" si="10"/>
        <v>50</v>
      </c>
    </row>
    <row r="103" spans="1:13" s="2" customFormat="1" ht="57.75" hidden="1" customHeight="1">
      <c r="A103" s="42" t="s">
        <v>686</v>
      </c>
      <c r="B103" s="63" t="s">
        <v>53</v>
      </c>
      <c r="C103" s="63" t="s">
        <v>438</v>
      </c>
      <c r="D103" s="63"/>
      <c r="E103" s="64">
        <f>SUM(E104)</f>
        <v>50</v>
      </c>
      <c r="F103" s="64"/>
      <c r="G103" s="64"/>
      <c r="H103" s="90">
        <f t="shared" si="8"/>
        <v>50</v>
      </c>
      <c r="I103" s="64"/>
      <c r="J103" s="90">
        <f t="shared" si="9"/>
        <v>50</v>
      </c>
      <c r="K103" s="64"/>
      <c r="L103" s="90">
        <f t="shared" si="10"/>
        <v>50</v>
      </c>
    </row>
    <row r="104" spans="1:13" s="2" customFormat="1" ht="33.75" hidden="1" customHeight="1">
      <c r="A104" s="16" t="s">
        <v>188</v>
      </c>
      <c r="B104" s="63" t="s">
        <v>53</v>
      </c>
      <c r="C104" s="63" t="s">
        <v>438</v>
      </c>
      <c r="D104" s="63" t="s">
        <v>187</v>
      </c>
      <c r="E104" s="64">
        <v>50</v>
      </c>
      <c r="F104" s="64"/>
      <c r="G104" s="64"/>
      <c r="H104" s="90">
        <f t="shared" si="8"/>
        <v>50</v>
      </c>
      <c r="I104" s="64"/>
      <c r="J104" s="90">
        <f t="shared" si="9"/>
        <v>50</v>
      </c>
      <c r="K104" s="64"/>
      <c r="L104" s="90">
        <f t="shared" si="10"/>
        <v>50</v>
      </c>
    </row>
    <row r="105" spans="1:13" s="1" customFormat="1" ht="42.75" hidden="1" customHeight="1">
      <c r="A105" s="41" t="s">
        <v>748</v>
      </c>
      <c r="B105" s="61" t="s">
        <v>53</v>
      </c>
      <c r="C105" s="61" t="s">
        <v>244</v>
      </c>
      <c r="D105" s="61"/>
      <c r="E105" s="90">
        <f>SUM(E107)</f>
        <v>50</v>
      </c>
      <c r="F105" s="90"/>
      <c r="G105" s="90"/>
      <c r="H105" s="90">
        <f t="shared" si="8"/>
        <v>50</v>
      </c>
      <c r="I105" s="90"/>
      <c r="J105" s="90">
        <f t="shared" si="9"/>
        <v>50</v>
      </c>
      <c r="K105" s="90"/>
      <c r="L105" s="90">
        <f t="shared" si="10"/>
        <v>50</v>
      </c>
    </row>
    <row r="106" spans="1:13" s="1" customFormat="1" ht="57" hidden="1" customHeight="1">
      <c r="A106" s="42" t="s">
        <v>373</v>
      </c>
      <c r="B106" s="63" t="s">
        <v>53</v>
      </c>
      <c r="C106" s="63" t="s">
        <v>387</v>
      </c>
      <c r="D106" s="61"/>
      <c r="E106" s="64">
        <f>SUM(E107)</f>
        <v>50</v>
      </c>
      <c r="F106" s="64"/>
      <c r="G106" s="90"/>
      <c r="H106" s="90">
        <f t="shared" si="8"/>
        <v>50</v>
      </c>
      <c r="I106" s="90"/>
      <c r="J106" s="90">
        <f t="shared" si="9"/>
        <v>50</v>
      </c>
      <c r="K106" s="90"/>
      <c r="L106" s="90">
        <f t="shared" si="10"/>
        <v>50</v>
      </c>
    </row>
    <row r="107" spans="1:13" s="2" customFormat="1" ht="51.75" hidden="1" customHeight="1">
      <c r="A107" s="42" t="s">
        <v>747</v>
      </c>
      <c r="B107" s="63" t="s">
        <v>53</v>
      </c>
      <c r="C107" s="63" t="s">
        <v>388</v>
      </c>
      <c r="D107" s="63"/>
      <c r="E107" s="64">
        <f>SUM(E108)</f>
        <v>50</v>
      </c>
      <c r="F107" s="64"/>
      <c r="G107" s="64"/>
      <c r="H107" s="90">
        <f t="shared" si="8"/>
        <v>50</v>
      </c>
      <c r="I107" s="64"/>
      <c r="J107" s="90">
        <f t="shared" si="9"/>
        <v>50</v>
      </c>
      <c r="K107" s="64"/>
      <c r="L107" s="90">
        <f t="shared" si="10"/>
        <v>50</v>
      </c>
    </row>
    <row r="108" spans="1:13" s="2" customFormat="1" ht="30" hidden="1" customHeight="1">
      <c r="A108" s="16" t="s">
        <v>188</v>
      </c>
      <c r="B108" s="63" t="s">
        <v>53</v>
      </c>
      <c r="C108" s="63" t="s">
        <v>388</v>
      </c>
      <c r="D108" s="63" t="s">
        <v>187</v>
      </c>
      <c r="E108" s="64">
        <v>50</v>
      </c>
      <c r="F108" s="64"/>
      <c r="G108" s="64"/>
      <c r="H108" s="90">
        <f t="shared" si="8"/>
        <v>50</v>
      </c>
      <c r="I108" s="64"/>
      <c r="J108" s="90">
        <f t="shared" si="9"/>
        <v>50</v>
      </c>
      <c r="K108" s="64"/>
      <c r="L108" s="90">
        <f t="shared" si="10"/>
        <v>50</v>
      </c>
    </row>
    <row r="109" spans="1:13" s="1" customFormat="1" ht="27.75" customHeight="1">
      <c r="A109" s="21" t="s">
        <v>159</v>
      </c>
      <c r="B109" s="65" t="s">
        <v>160</v>
      </c>
      <c r="C109" s="65"/>
      <c r="D109" s="65"/>
      <c r="E109" s="95">
        <f>SUM(E112,E120,E131)+E110</f>
        <v>55006.6</v>
      </c>
      <c r="F109" s="95">
        <f t="shared" ref="F109:G109" si="11">SUM(F112,F120,F131)+F110</f>
        <v>0</v>
      </c>
      <c r="G109" s="95">
        <f t="shared" si="11"/>
        <v>4418</v>
      </c>
      <c r="H109" s="90">
        <f t="shared" si="8"/>
        <v>59424.6</v>
      </c>
      <c r="I109" s="90">
        <f>I112+I120+I131</f>
        <v>8650</v>
      </c>
      <c r="J109" s="90">
        <f t="shared" si="9"/>
        <v>68074.600000000006</v>
      </c>
      <c r="K109" s="90">
        <f>K110</f>
        <v>339.9</v>
      </c>
      <c r="L109" s="90">
        <f t="shared" si="10"/>
        <v>68414.5</v>
      </c>
      <c r="M109" s="24"/>
    </row>
    <row r="110" spans="1:13" s="1" customFormat="1" ht="32.25" customHeight="1">
      <c r="A110" s="41" t="s">
        <v>637</v>
      </c>
      <c r="B110" s="66" t="s">
        <v>623</v>
      </c>
      <c r="C110" s="66"/>
      <c r="D110" s="65"/>
      <c r="E110" s="95">
        <f>E111</f>
        <v>0</v>
      </c>
      <c r="F110" s="95"/>
      <c r="G110" s="95"/>
      <c r="H110" s="90">
        <f t="shared" si="8"/>
        <v>0</v>
      </c>
      <c r="I110" s="90">
        <v>150</v>
      </c>
      <c r="J110" s="90">
        <f t="shared" si="9"/>
        <v>150</v>
      </c>
      <c r="K110" s="90">
        <f>K111</f>
        <v>339.9</v>
      </c>
      <c r="L110" s="90">
        <f t="shared" si="10"/>
        <v>489.9</v>
      </c>
      <c r="M110" s="25"/>
    </row>
    <row r="111" spans="1:13" s="1" customFormat="1" ht="32.25" customHeight="1">
      <c r="A111" s="16" t="s">
        <v>188</v>
      </c>
      <c r="B111" s="67" t="s">
        <v>623</v>
      </c>
      <c r="C111" s="67" t="s">
        <v>636</v>
      </c>
      <c r="D111" s="68" t="s">
        <v>187</v>
      </c>
      <c r="E111" s="94">
        <v>0</v>
      </c>
      <c r="F111" s="94"/>
      <c r="G111" s="94"/>
      <c r="H111" s="90">
        <f t="shared" si="8"/>
        <v>0</v>
      </c>
      <c r="I111" s="90">
        <v>150</v>
      </c>
      <c r="J111" s="90">
        <f t="shared" si="9"/>
        <v>150</v>
      </c>
      <c r="K111" s="90">
        <v>339.9</v>
      </c>
      <c r="L111" s="90">
        <f t="shared" si="10"/>
        <v>489.9</v>
      </c>
      <c r="M111" s="25"/>
    </row>
    <row r="112" spans="1:13" s="1" customFormat="1" ht="21.75" hidden="1" customHeight="1">
      <c r="A112" s="21" t="s">
        <v>269</v>
      </c>
      <c r="B112" s="61" t="s">
        <v>326</v>
      </c>
      <c r="C112" s="61"/>
      <c r="D112" s="65"/>
      <c r="E112" s="95">
        <f>SUM(E113)</f>
        <v>6147</v>
      </c>
      <c r="F112" s="95"/>
      <c r="G112" s="95"/>
      <c r="H112" s="90">
        <f t="shared" si="8"/>
        <v>6147</v>
      </c>
      <c r="I112" s="90">
        <v>150</v>
      </c>
      <c r="J112" s="90">
        <f t="shared" si="9"/>
        <v>6297</v>
      </c>
      <c r="K112" s="90"/>
      <c r="L112" s="90">
        <f t="shared" si="10"/>
        <v>6297</v>
      </c>
      <c r="M112" s="24"/>
    </row>
    <row r="113" spans="1:12" s="1" customFormat="1" ht="27.75" hidden="1" customHeight="1">
      <c r="A113" s="21" t="s">
        <v>266</v>
      </c>
      <c r="B113" s="61" t="s">
        <v>326</v>
      </c>
      <c r="C113" s="61" t="s">
        <v>224</v>
      </c>
      <c r="D113" s="61"/>
      <c r="E113" s="90">
        <f>SUM(E114)</f>
        <v>6147</v>
      </c>
      <c r="F113" s="90"/>
      <c r="G113" s="90"/>
      <c r="H113" s="90">
        <f t="shared" si="8"/>
        <v>6147</v>
      </c>
      <c r="I113" s="90">
        <v>150</v>
      </c>
      <c r="J113" s="90">
        <f t="shared" si="9"/>
        <v>6297</v>
      </c>
      <c r="K113" s="90"/>
      <c r="L113" s="90">
        <f t="shared" si="10"/>
        <v>6297</v>
      </c>
    </row>
    <row r="114" spans="1:12" s="1" customFormat="1" ht="42" hidden="1" customHeight="1">
      <c r="A114" s="16" t="s">
        <v>140</v>
      </c>
      <c r="B114" s="63" t="s">
        <v>326</v>
      </c>
      <c r="C114" s="63" t="s">
        <v>253</v>
      </c>
      <c r="D114" s="63"/>
      <c r="E114" s="64">
        <f>SUM(E115,E117)</f>
        <v>6147</v>
      </c>
      <c r="F114" s="64"/>
      <c r="G114" s="64"/>
      <c r="H114" s="90">
        <f t="shared" si="8"/>
        <v>6147</v>
      </c>
      <c r="I114" s="64">
        <v>150</v>
      </c>
      <c r="J114" s="90">
        <f t="shared" si="9"/>
        <v>6297</v>
      </c>
      <c r="K114" s="64"/>
      <c r="L114" s="90">
        <f t="shared" si="10"/>
        <v>6297</v>
      </c>
    </row>
    <row r="115" spans="1:12" ht="32.25" hidden="1" customHeight="1">
      <c r="A115" s="16" t="s">
        <v>190</v>
      </c>
      <c r="B115" s="63" t="s">
        <v>326</v>
      </c>
      <c r="C115" s="63" t="s">
        <v>254</v>
      </c>
      <c r="D115" s="63"/>
      <c r="E115" s="64">
        <f>SUM(E116)</f>
        <v>5212</v>
      </c>
      <c r="F115" s="64"/>
      <c r="G115" s="64"/>
      <c r="H115" s="90">
        <f t="shared" si="8"/>
        <v>5212</v>
      </c>
      <c r="I115" s="64">
        <v>150</v>
      </c>
      <c r="J115" s="90">
        <f t="shared" si="9"/>
        <v>5362</v>
      </c>
      <c r="K115" s="64"/>
      <c r="L115" s="90">
        <f t="shared" si="10"/>
        <v>5362</v>
      </c>
    </row>
    <row r="116" spans="1:12" ht="35.25" hidden="1" customHeight="1">
      <c r="A116" s="16" t="s">
        <v>192</v>
      </c>
      <c r="B116" s="63" t="s">
        <v>326</v>
      </c>
      <c r="C116" s="63" t="s">
        <v>254</v>
      </c>
      <c r="D116" s="63" t="s">
        <v>191</v>
      </c>
      <c r="E116" s="64">
        <v>5212</v>
      </c>
      <c r="F116" s="64"/>
      <c r="G116" s="64"/>
      <c r="H116" s="90">
        <f t="shared" si="8"/>
        <v>5212</v>
      </c>
      <c r="I116" s="64">
        <v>150</v>
      </c>
      <c r="J116" s="90">
        <f t="shared" si="9"/>
        <v>5362</v>
      </c>
      <c r="K116" s="64"/>
      <c r="L116" s="90">
        <f t="shared" si="10"/>
        <v>5362</v>
      </c>
    </row>
    <row r="117" spans="1:12" ht="30" hidden="1" customHeight="1">
      <c r="A117" s="16" t="s">
        <v>193</v>
      </c>
      <c r="B117" s="63" t="s">
        <v>326</v>
      </c>
      <c r="C117" s="63" t="s">
        <v>255</v>
      </c>
      <c r="D117" s="63"/>
      <c r="E117" s="64">
        <f>SUM(E118:E119)</f>
        <v>935</v>
      </c>
      <c r="F117" s="64"/>
      <c r="G117" s="64"/>
      <c r="H117" s="90">
        <f t="shared" si="8"/>
        <v>935</v>
      </c>
      <c r="I117" s="64"/>
      <c r="J117" s="90">
        <f t="shared" si="9"/>
        <v>935</v>
      </c>
      <c r="K117" s="64"/>
      <c r="L117" s="90">
        <f t="shared" si="10"/>
        <v>935</v>
      </c>
    </row>
    <row r="118" spans="1:12" ht="31.5" hidden="1" customHeight="1">
      <c r="A118" s="16" t="s">
        <v>188</v>
      </c>
      <c r="B118" s="63" t="s">
        <v>326</v>
      </c>
      <c r="C118" s="63" t="s">
        <v>255</v>
      </c>
      <c r="D118" s="63" t="s">
        <v>187</v>
      </c>
      <c r="E118" s="64">
        <v>900</v>
      </c>
      <c r="F118" s="64"/>
      <c r="G118" s="64"/>
      <c r="H118" s="90">
        <f t="shared" si="8"/>
        <v>900</v>
      </c>
      <c r="I118" s="64"/>
      <c r="J118" s="90">
        <f t="shared" si="9"/>
        <v>900</v>
      </c>
      <c r="K118" s="64"/>
      <c r="L118" s="90">
        <f t="shared" si="10"/>
        <v>900</v>
      </c>
    </row>
    <row r="119" spans="1:12" ht="27" hidden="1" customHeight="1">
      <c r="A119" s="16" t="s">
        <v>30</v>
      </c>
      <c r="B119" s="63" t="s">
        <v>326</v>
      </c>
      <c r="C119" s="63" t="s">
        <v>255</v>
      </c>
      <c r="D119" s="63" t="s">
        <v>203</v>
      </c>
      <c r="E119" s="64">
        <v>35</v>
      </c>
      <c r="F119" s="64"/>
      <c r="G119" s="64"/>
      <c r="H119" s="90">
        <f t="shared" si="8"/>
        <v>35</v>
      </c>
      <c r="I119" s="64"/>
      <c r="J119" s="90">
        <f t="shared" si="9"/>
        <v>35</v>
      </c>
      <c r="K119" s="64"/>
      <c r="L119" s="90">
        <f t="shared" si="10"/>
        <v>35</v>
      </c>
    </row>
    <row r="120" spans="1:12" ht="33" hidden="1" customHeight="1">
      <c r="A120" s="21" t="s">
        <v>114</v>
      </c>
      <c r="B120" s="61" t="s">
        <v>115</v>
      </c>
      <c r="C120" s="61"/>
      <c r="D120" s="61"/>
      <c r="E120" s="90">
        <f>SUM(E121)+E128</f>
        <v>42559.6</v>
      </c>
      <c r="F120" s="90">
        <f t="shared" ref="F120:G120" si="12">SUM(F121)+F128</f>
        <v>0</v>
      </c>
      <c r="G120" s="90">
        <f t="shared" si="12"/>
        <v>1258</v>
      </c>
      <c r="H120" s="90">
        <f t="shared" si="8"/>
        <v>43817.599999999999</v>
      </c>
      <c r="I120" s="90">
        <v>6300</v>
      </c>
      <c r="J120" s="90">
        <f t="shared" si="9"/>
        <v>50117.599999999999</v>
      </c>
      <c r="K120" s="90"/>
      <c r="L120" s="90">
        <f t="shared" si="10"/>
        <v>50117.599999999999</v>
      </c>
    </row>
    <row r="121" spans="1:12" ht="33" hidden="1" customHeight="1">
      <c r="A121" s="21" t="s">
        <v>658</v>
      </c>
      <c r="B121" s="61" t="s">
        <v>115</v>
      </c>
      <c r="C121" s="61" t="s">
        <v>258</v>
      </c>
      <c r="D121" s="61"/>
      <c r="E121" s="90">
        <f>E122</f>
        <v>42559.6</v>
      </c>
      <c r="F121" s="90">
        <f t="shared" ref="F121:G121" si="13">F122</f>
        <v>0</v>
      </c>
      <c r="G121" s="90">
        <f t="shared" si="13"/>
        <v>1258</v>
      </c>
      <c r="H121" s="90">
        <f t="shared" si="8"/>
        <v>43817.599999999999</v>
      </c>
      <c r="I121" s="90">
        <v>6300</v>
      </c>
      <c r="J121" s="90">
        <f t="shared" si="9"/>
        <v>50117.599999999999</v>
      </c>
      <c r="K121" s="90"/>
      <c r="L121" s="90">
        <f t="shared" si="10"/>
        <v>50117.599999999999</v>
      </c>
    </row>
    <row r="122" spans="1:12" ht="39" hidden="1" customHeight="1">
      <c r="A122" s="42" t="s">
        <v>510</v>
      </c>
      <c r="B122" s="63" t="s">
        <v>115</v>
      </c>
      <c r="C122" s="63" t="s">
        <v>391</v>
      </c>
      <c r="D122" s="61"/>
      <c r="E122" s="64">
        <f>E123+E127</f>
        <v>42559.6</v>
      </c>
      <c r="F122" s="64">
        <f t="shared" ref="F122:G122" si="14">F123+F127</f>
        <v>0</v>
      </c>
      <c r="G122" s="64">
        <f t="shared" si="14"/>
        <v>1258</v>
      </c>
      <c r="H122" s="90">
        <f t="shared" si="8"/>
        <v>43817.599999999999</v>
      </c>
      <c r="I122" s="64">
        <v>6300</v>
      </c>
      <c r="J122" s="90">
        <f t="shared" si="9"/>
        <v>50117.599999999999</v>
      </c>
      <c r="K122" s="64"/>
      <c r="L122" s="90">
        <f t="shared" si="10"/>
        <v>50117.599999999999</v>
      </c>
    </row>
    <row r="123" spans="1:12" ht="51" hidden="1" customHeight="1">
      <c r="A123" s="45" t="s">
        <v>390</v>
      </c>
      <c r="B123" s="63" t="s">
        <v>115</v>
      </c>
      <c r="C123" s="63" t="s">
        <v>392</v>
      </c>
      <c r="D123" s="63"/>
      <c r="E123" s="64">
        <f>E124+E126</f>
        <v>21180</v>
      </c>
      <c r="F123" s="64">
        <f t="shared" ref="F123:G123" si="15">F124+F126</f>
        <v>0</v>
      </c>
      <c r="G123" s="64">
        <f t="shared" si="15"/>
        <v>1258</v>
      </c>
      <c r="H123" s="90">
        <f t="shared" si="8"/>
        <v>22438</v>
      </c>
      <c r="I123" s="64">
        <v>6300</v>
      </c>
      <c r="J123" s="90">
        <f t="shared" si="9"/>
        <v>28738</v>
      </c>
      <c r="K123" s="64"/>
      <c r="L123" s="90">
        <f t="shared" si="10"/>
        <v>28738</v>
      </c>
    </row>
    <row r="124" spans="1:12" ht="37.5" hidden="1" customHeight="1">
      <c r="A124" s="16" t="s">
        <v>188</v>
      </c>
      <c r="B124" s="63" t="s">
        <v>115</v>
      </c>
      <c r="C124" s="63" t="s">
        <v>392</v>
      </c>
      <c r="D124" s="63" t="s">
        <v>716</v>
      </c>
      <c r="E124" s="64">
        <v>20054</v>
      </c>
      <c r="F124" s="64"/>
      <c r="G124" s="64" t="s">
        <v>770</v>
      </c>
      <c r="H124" s="90">
        <f t="shared" si="8"/>
        <v>21312</v>
      </c>
      <c r="I124" s="64">
        <v>6300</v>
      </c>
      <c r="J124" s="90">
        <f t="shared" si="9"/>
        <v>27612</v>
      </c>
      <c r="K124" s="64"/>
      <c r="L124" s="90">
        <f t="shared" si="10"/>
        <v>27612</v>
      </c>
    </row>
    <row r="125" spans="1:12" ht="30.75" hidden="1" customHeight="1">
      <c r="A125" s="16" t="s">
        <v>15</v>
      </c>
      <c r="B125" s="63" t="s">
        <v>115</v>
      </c>
      <c r="C125" s="63" t="s">
        <v>441</v>
      </c>
      <c r="D125" s="63"/>
      <c r="E125" s="64">
        <f>E126</f>
        <v>1126</v>
      </c>
      <c r="F125" s="64"/>
      <c r="G125" s="64"/>
      <c r="H125" s="90">
        <f t="shared" si="8"/>
        <v>1126</v>
      </c>
      <c r="I125" s="64"/>
      <c r="J125" s="90">
        <f t="shared" si="9"/>
        <v>1126</v>
      </c>
      <c r="K125" s="64"/>
      <c r="L125" s="90">
        <f t="shared" si="10"/>
        <v>1126</v>
      </c>
    </row>
    <row r="126" spans="1:12" ht="32.25" hidden="1" customHeight="1">
      <c r="A126" s="16" t="s">
        <v>188</v>
      </c>
      <c r="B126" s="63" t="s">
        <v>115</v>
      </c>
      <c r="C126" s="63" t="s">
        <v>441</v>
      </c>
      <c r="D126" s="63" t="s">
        <v>187</v>
      </c>
      <c r="E126" s="64">
        <v>1126</v>
      </c>
      <c r="F126" s="64"/>
      <c r="G126" s="64"/>
      <c r="H126" s="90">
        <f t="shared" si="8"/>
        <v>1126</v>
      </c>
      <c r="I126" s="64"/>
      <c r="J126" s="90">
        <f t="shared" si="9"/>
        <v>1126</v>
      </c>
      <c r="K126" s="64"/>
      <c r="L126" s="90">
        <f t="shared" si="10"/>
        <v>1126</v>
      </c>
    </row>
    <row r="127" spans="1:12" ht="39" hidden="1" customHeight="1">
      <c r="A127" s="16" t="s">
        <v>568</v>
      </c>
      <c r="B127" s="62" t="s">
        <v>115</v>
      </c>
      <c r="C127" s="63" t="s">
        <v>569</v>
      </c>
      <c r="D127" s="63" t="s">
        <v>187</v>
      </c>
      <c r="E127" s="64">
        <v>21379.599999999999</v>
      </c>
      <c r="F127" s="64"/>
      <c r="G127" s="64"/>
      <c r="H127" s="90">
        <f t="shared" si="8"/>
        <v>21379.599999999999</v>
      </c>
      <c r="I127" s="64"/>
      <c r="J127" s="90">
        <f t="shared" si="9"/>
        <v>21379.599999999999</v>
      </c>
      <c r="K127" s="64"/>
      <c r="L127" s="90">
        <f t="shared" si="10"/>
        <v>21379.599999999999</v>
      </c>
    </row>
    <row r="128" spans="1:12" ht="52.5" hidden="1" customHeight="1">
      <c r="A128" s="21" t="s">
        <v>611</v>
      </c>
      <c r="B128" s="60" t="s">
        <v>115</v>
      </c>
      <c r="C128" s="61" t="s">
        <v>613</v>
      </c>
      <c r="D128" s="61"/>
      <c r="E128" s="90">
        <f>E129</f>
        <v>0</v>
      </c>
      <c r="F128" s="90"/>
      <c r="G128" s="90"/>
      <c r="H128" s="90">
        <f t="shared" si="8"/>
        <v>0</v>
      </c>
      <c r="I128" s="90"/>
      <c r="J128" s="90">
        <f t="shared" si="9"/>
        <v>0</v>
      </c>
      <c r="K128" s="90"/>
      <c r="L128" s="90">
        <f t="shared" si="10"/>
        <v>0</v>
      </c>
    </row>
    <row r="129" spans="1:12" ht="30" hidden="1" customHeight="1">
      <c r="A129" s="16" t="s">
        <v>612</v>
      </c>
      <c r="B129" s="62" t="s">
        <v>115</v>
      </c>
      <c r="C129" s="63" t="s">
        <v>614</v>
      </c>
      <c r="D129" s="63"/>
      <c r="E129" s="64">
        <f>E130</f>
        <v>0</v>
      </c>
      <c r="F129" s="64"/>
      <c r="G129" s="64"/>
      <c r="H129" s="90">
        <f t="shared" si="8"/>
        <v>0</v>
      </c>
      <c r="I129" s="64"/>
      <c r="J129" s="90">
        <f t="shared" si="9"/>
        <v>0</v>
      </c>
      <c r="K129" s="64"/>
      <c r="L129" s="90">
        <f t="shared" si="10"/>
        <v>0</v>
      </c>
    </row>
    <row r="130" spans="1:12" ht="34.5" hidden="1" customHeight="1">
      <c r="A130" s="16" t="s">
        <v>188</v>
      </c>
      <c r="B130" s="62" t="s">
        <v>115</v>
      </c>
      <c r="C130" s="63" t="s">
        <v>614</v>
      </c>
      <c r="D130" s="63" t="s">
        <v>187</v>
      </c>
      <c r="E130" s="64">
        <v>0</v>
      </c>
      <c r="F130" s="64"/>
      <c r="G130" s="64"/>
      <c r="H130" s="90">
        <f t="shared" si="8"/>
        <v>0</v>
      </c>
      <c r="I130" s="64"/>
      <c r="J130" s="90">
        <f t="shared" si="9"/>
        <v>0</v>
      </c>
      <c r="K130" s="64"/>
      <c r="L130" s="90">
        <f t="shared" si="10"/>
        <v>0</v>
      </c>
    </row>
    <row r="131" spans="1:12" ht="32.25" hidden="1" customHeight="1">
      <c r="A131" s="43" t="s">
        <v>50</v>
      </c>
      <c r="B131" s="61" t="s">
        <v>304</v>
      </c>
      <c r="C131" s="61"/>
      <c r="D131" s="61"/>
      <c r="E131" s="90">
        <f>SUM(E132,E139,E143,E147)</f>
        <v>6300</v>
      </c>
      <c r="F131" s="90">
        <f>SUM(F132,F139,F143,F147)</f>
        <v>0</v>
      </c>
      <c r="G131" s="90">
        <f>SUM(G132,G139,G143,G147)</f>
        <v>3160</v>
      </c>
      <c r="H131" s="90">
        <f t="shared" si="8"/>
        <v>9460</v>
      </c>
      <c r="I131" s="90">
        <f>I132</f>
        <v>2200</v>
      </c>
      <c r="J131" s="90">
        <f t="shared" si="9"/>
        <v>11660</v>
      </c>
      <c r="K131" s="90"/>
      <c r="L131" s="90">
        <f t="shared" si="10"/>
        <v>11660</v>
      </c>
    </row>
    <row r="132" spans="1:12" ht="39.75" hidden="1" customHeight="1">
      <c r="A132" s="43" t="s">
        <v>667</v>
      </c>
      <c r="B132" s="61" t="s">
        <v>304</v>
      </c>
      <c r="C132" s="61" t="s">
        <v>256</v>
      </c>
      <c r="D132" s="61"/>
      <c r="E132" s="90">
        <f>SUM(E134)+E136</f>
        <v>4000</v>
      </c>
      <c r="F132" s="90">
        <f t="shared" ref="F132:G132" si="16">SUM(F134)+F136</f>
        <v>0</v>
      </c>
      <c r="G132" s="90">
        <f t="shared" si="16"/>
        <v>3160</v>
      </c>
      <c r="H132" s="90">
        <f t="shared" si="8"/>
        <v>7160</v>
      </c>
      <c r="I132" s="90">
        <f>I136</f>
        <v>2200</v>
      </c>
      <c r="J132" s="90">
        <f t="shared" si="9"/>
        <v>9360</v>
      </c>
      <c r="K132" s="90"/>
      <c r="L132" s="90">
        <f t="shared" si="10"/>
        <v>9360</v>
      </c>
    </row>
    <row r="133" spans="1:12" s="2" customFormat="1" ht="35.25" hidden="1" customHeight="1">
      <c r="A133" s="21" t="s">
        <v>376</v>
      </c>
      <c r="B133" s="63" t="s">
        <v>304</v>
      </c>
      <c r="C133" s="63" t="s">
        <v>393</v>
      </c>
      <c r="D133" s="61"/>
      <c r="E133" s="64">
        <f>SUM(E134)</f>
        <v>3000</v>
      </c>
      <c r="F133" s="64"/>
      <c r="G133" s="90"/>
      <c r="H133" s="90">
        <f t="shared" si="8"/>
        <v>3000</v>
      </c>
      <c r="I133" s="90"/>
      <c r="J133" s="90">
        <f t="shared" si="9"/>
        <v>3000</v>
      </c>
      <c r="K133" s="90"/>
      <c r="L133" s="90">
        <f t="shared" si="10"/>
        <v>3000</v>
      </c>
    </row>
    <row r="134" spans="1:12" s="2" customFormat="1" ht="27" hidden="1" customHeight="1">
      <c r="A134" s="23" t="s">
        <v>205</v>
      </c>
      <c r="B134" s="63" t="s">
        <v>304</v>
      </c>
      <c r="C134" s="63" t="s">
        <v>394</v>
      </c>
      <c r="D134" s="63"/>
      <c r="E134" s="64">
        <f>SUM(E135)</f>
        <v>3000</v>
      </c>
      <c r="F134" s="64"/>
      <c r="G134" s="64"/>
      <c r="H134" s="90">
        <f t="shared" si="8"/>
        <v>3000</v>
      </c>
      <c r="I134" s="64"/>
      <c r="J134" s="90">
        <f t="shared" si="9"/>
        <v>3000</v>
      </c>
      <c r="K134" s="64"/>
      <c r="L134" s="90">
        <f t="shared" si="10"/>
        <v>3000</v>
      </c>
    </row>
    <row r="135" spans="1:12" s="2" customFormat="1" ht="31.5" hidden="1" customHeight="1">
      <c r="A135" s="23" t="s">
        <v>188</v>
      </c>
      <c r="B135" s="63" t="s">
        <v>304</v>
      </c>
      <c r="C135" s="63" t="s">
        <v>394</v>
      </c>
      <c r="D135" s="63" t="s">
        <v>187</v>
      </c>
      <c r="E135" s="64">
        <v>3000</v>
      </c>
      <c r="F135" s="64"/>
      <c r="G135" s="64"/>
      <c r="H135" s="90">
        <f t="shared" si="8"/>
        <v>3000</v>
      </c>
      <c r="I135" s="64"/>
      <c r="J135" s="90">
        <f t="shared" si="9"/>
        <v>3000</v>
      </c>
      <c r="K135" s="64"/>
      <c r="L135" s="90">
        <f t="shared" si="10"/>
        <v>3000</v>
      </c>
    </row>
    <row r="136" spans="1:12" s="2" customFormat="1" ht="31.5" hidden="1" customHeight="1">
      <c r="A136" s="21" t="s">
        <v>376</v>
      </c>
      <c r="B136" s="60" t="s">
        <v>304</v>
      </c>
      <c r="C136" s="61" t="s">
        <v>669</v>
      </c>
      <c r="D136" s="61"/>
      <c r="E136" s="64">
        <f>E137</f>
        <v>1000</v>
      </c>
      <c r="F136" s="64"/>
      <c r="G136" s="64">
        <f>G137</f>
        <v>3160</v>
      </c>
      <c r="H136" s="90">
        <f t="shared" si="8"/>
        <v>4160</v>
      </c>
      <c r="I136" s="90">
        <v>2200</v>
      </c>
      <c r="J136" s="90">
        <f t="shared" si="9"/>
        <v>6360</v>
      </c>
      <c r="K136" s="90"/>
      <c r="L136" s="90">
        <f t="shared" si="10"/>
        <v>6360</v>
      </c>
    </row>
    <row r="137" spans="1:12" s="2" customFormat="1" ht="24.75" hidden="1" customHeight="1">
      <c r="A137" s="23" t="s">
        <v>668</v>
      </c>
      <c r="B137" s="62" t="s">
        <v>304</v>
      </c>
      <c r="C137" s="63" t="s">
        <v>670</v>
      </c>
      <c r="D137" s="63"/>
      <c r="E137" s="64">
        <f>E138</f>
        <v>1000</v>
      </c>
      <c r="F137" s="64"/>
      <c r="G137" s="64">
        <f>G138</f>
        <v>3160</v>
      </c>
      <c r="H137" s="90">
        <f t="shared" si="8"/>
        <v>4160</v>
      </c>
      <c r="I137" s="64">
        <v>2200</v>
      </c>
      <c r="J137" s="90">
        <f t="shared" si="9"/>
        <v>6360</v>
      </c>
      <c r="K137" s="64"/>
      <c r="L137" s="90">
        <f t="shared" si="10"/>
        <v>6360</v>
      </c>
    </row>
    <row r="138" spans="1:12" s="2" customFormat="1" ht="31.5" hidden="1" customHeight="1">
      <c r="A138" s="23" t="s">
        <v>188</v>
      </c>
      <c r="B138" s="62" t="s">
        <v>304</v>
      </c>
      <c r="C138" s="63" t="s">
        <v>670</v>
      </c>
      <c r="D138" s="63" t="s">
        <v>187</v>
      </c>
      <c r="E138" s="64">
        <v>1000</v>
      </c>
      <c r="F138" s="64"/>
      <c r="G138" s="64">
        <v>3160</v>
      </c>
      <c r="H138" s="90">
        <f t="shared" si="8"/>
        <v>4160</v>
      </c>
      <c r="I138" s="64">
        <v>2200</v>
      </c>
      <c r="J138" s="90">
        <f t="shared" si="9"/>
        <v>6360</v>
      </c>
      <c r="K138" s="64"/>
      <c r="L138" s="90">
        <f t="shared" si="10"/>
        <v>6360</v>
      </c>
    </row>
    <row r="139" spans="1:12" s="2" customFormat="1" ht="41.25" hidden="1" customHeight="1">
      <c r="A139" s="43" t="s">
        <v>695</v>
      </c>
      <c r="B139" s="61" t="s">
        <v>304</v>
      </c>
      <c r="C139" s="61" t="s">
        <v>245</v>
      </c>
      <c r="D139" s="61"/>
      <c r="E139" s="90">
        <f>SUM(E140)</f>
        <v>900</v>
      </c>
      <c r="F139" s="90"/>
      <c r="G139" s="90"/>
      <c r="H139" s="90">
        <f t="shared" si="8"/>
        <v>900</v>
      </c>
      <c r="I139" s="90"/>
      <c r="J139" s="90">
        <f t="shared" si="9"/>
        <v>900</v>
      </c>
      <c r="K139" s="90"/>
      <c r="L139" s="90">
        <f t="shared" si="10"/>
        <v>900</v>
      </c>
    </row>
    <row r="140" spans="1:12" s="2" customFormat="1" ht="29.25" hidden="1" customHeight="1">
      <c r="A140" s="16" t="s">
        <v>395</v>
      </c>
      <c r="B140" s="63" t="s">
        <v>304</v>
      </c>
      <c r="C140" s="63" t="s">
        <v>396</v>
      </c>
      <c r="D140" s="61"/>
      <c r="E140" s="64">
        <f>SUM(E141)</f>
        <v>900</v>
      </c>
      <c r="F140" s="64"/>
      <c r="G140" s="90"/>
      <c r="H140" s="90">
        <f t="shared" si="8"/>
        <v>900</v>
      </c>
      <c r="I140" s="90"/>
      <c r="J140" s="90">
        <f t="shared" si="9"/>
        <v>900</v>
      </c>
      <c r="K140" s="90"/>
      <c r="L140" s="90">
        <f t="shared" si="10"/>
        <v>900</v>
      </c>
    </row>
    <row r="141" spans="1:12" s="2" customFormat="1" ht="30.75" hidden="1" customHeight="1">
      <c r="A141" s="23" t="s">
        <v>4</v>
      </c>
      <c r="B141" s="63" t="s">
        <v>304</v>
      </c>
      <c r="C141" s="63" t="s">
        <v>397</v>
      </c>
      <c r="D141" s="63"/>
      <c r="E141" s="64">
        <f>SUM(E142)</f>
        <v>900</v>
      </c>
      <c r="F141" s="64"/>
      <c r="G141" s="64"/>
      <c r="H141" s="90">
        <f t="shared" ref="H141:H207" si="17">E141+F141+G141</f>
        <v>900</v>
      </c>
      <c r="I141" s="64"/>
      <c r="J141" s="90">
        <f t="shared" ref="J141:J206" si="18">H141+I141</f>
        <v>900</v>
      </c>
      <c r="K141" s="64"/>
      <c r="L141" s="90">
        <f t="shared" ref="L141:L206" si="19">J141+K141</f>
        <v>900</v>
      </c>
    </row>
    <row r="142" spans="1:12" s="2" customFormat="1" ht="40.5" hidden="1" customHeight="1">
      <c r="A142" s="44" t="s">
        <v>74</v>
      </c>
      <c r="B142" s="63" t="s">
        <v>304</v>
      </c>
      <c r="C142" s="63" t="s">
        <v>397</v>
      </c>
      <c r="D142" s="63" t="s">
        <v>750</v>
      </c>
      <c r="E142" s="64">
        <v>900</v>
      </c>
      <c r="F142" s="64"/>
      <c r="G142" s="64"/>
      <c r="H142" s="90">
        <f t="shared" si="17"/>
        <v>900</v>
      </c>
      <c r="I142" s="64"/>
      <c r="J142" s="90">
        <f t="shared" si="18"/>
        <v>900</v>
      </c>
      <c r="K142" s="64"/>
      <c r="L142" s="90">
        <f t="shared" si="19"/>
        <v>900</v>
      </c>
    </row>
    <row r="143" spans="1:12" s="2" customFormat="1" ht="45.75" hidden="1" customHeight="1">
      <c r="A143" s="147" t="s">
        <v>673</v>
      </c>
      <c r="B143" s="61" t="s">
        <v>304</v>
      </c>
      <c r="C143" s="61" t="s">
        <v>246</v>
      </c>
      <c r="D143" s="143"/>
      <c r="E143" s="98">
        <f>SUM(E145)</f>
        <v>1300</v>
      </c>
      <c r="F143" s="98"/>
      <c r="G143" s="168"/>
      <c r="H143" s="90">
        <f t="shared" si="17"/>
        <v>1300</v>
      </c>
      <c r="I143" s="168"/>
      <c r="J143" s="90">
        <f t="shared" si="18"/>
        <v>1300</v>
      </c>
      <c r="K143" s="168"/>
      <c r="L143" s="90">
        <f t="shared" si="19"/>
        <v>1300</v>
      </c>
    </row>
    <row r="144" spans="1:12" s="2" customFormat="1" ht="42" hidden="1" customHeight="1">
      <c r="A144" s="16" t="s">
        <v>375</v>
      </c>
      <c r="B144" s="63" t="s">
        <v>304</v>
      </c>
      <c r="C144" s="63" t="s">
        <v>398</v>
      </c>
      <c r="D144" s="143"/>
      <c r="E144" s="99">
        <f>SUM(E145)</f>
        <v>1300</v>
      </c>
      <c r="F144" s="99"/>
      <c r="G144" s="168"/>
      <c r="H144" s="90">
        <f t="shared" si="17"/>
        <v>1300</v>
      </c>
      <c r="I144" s="168"/>
      <c r="J144" s="90">
        <f t="shared" si="18"/>
        <v>1300</v>
      </c>
      <c r="K144" s="168"/>
      <c r="L144" s="90">
        <f t="shared" si="19"/>
        <v>1300</v>
      </c>
    </row>
    <row r="145" spans="1:12" s="12" customFormat="1" ht="43.5" hidden="1" customHeight="1">
      <c r="A145" s="32" t="s">
        <v>693</v>
      </c>
      <c r="B145" s="63" t="s">
        <v>304</v>
      </c>
      <c r="C145" s="63" t="s">
        <v>399</v>
      </c>
      <c r="D145" s="31"/>
      <c r="E145" s="99">
        <f>SUM(E146)</f>
        <v>1300</v>
      </c>
      <c r="F145" s="99"/>
      <c r="G145" s="169"/>
      <c r="H145" s="90">
        <f t="shared" si="17"/>
        <v>1300</v>
      </c>
      <c r="I145" s="169"/>
      <c r="J145" s="90">
        <f t="shared" si="18"/>
        <v>1300</v>
      </c>
      <c r="K145" s="169"/>
      <c r="L145" s="90">
        <f t="shared" si="19"/>
        <v>1300</v>
      </c>
    </row>
    <row r="146" spans="1:12" s="12" customFormat="1" ht="38.25" hidden="1" customHeight="1">
      <c r="A146" s="44" t="s">
        <v>74</v>
      </c>
      <c r="B146" s="63" t="s">
        <v>304</v>
      </c>
      <c r="C146" s="63" t="s">
        <v>399</v>
      </c>
      <c r="D146" s="63" t="s">
        <v>477</v>
      </c>
      <c r="E146" s="64">
        <v>1300</v>
      </c>
      <c r="F146" s="64"/>
      <c r="G146" s="64"/>
      <c r="H146" s="90">
        <f t="shared" si="17"/>
        <v>1300</v>
      </c>
      <c r="I146" s="64"/>
      <c r="J146" s="90">
        <f t="shared" si="18"/>
        <v>1300</v>
      </c>
      <c r="K146" s="64"/>
      <c r="L146" s="90">
        <f t="shared" si="19"/>
        <v>1300</v>
      </c>
    </row>
    <row r="147" spans="1:12" s="11" customFormat="1" ht="42.75" hidden="1" customHeight="1">
      <c r="A147" s="14" t="s">
        <v>675</v>
      </c>
      <c r="B147" s="62" t="s">
        <v>304</v>
      </c>
      <c r="C147" s="63" t="s">
        <v>505</v>
      </c>
      <c r="D147" s="63"/>
      <c r="E147" s="90">
        <f>SUM(E148)</f>
        <v>100</v>
      </c>
      <c r="F147" s="90"/>
      <c r="G147" s="64"/>
      <c r="H147" s="90">
        <f t="shared" si="17"/>
        <v>100</v>
      </c>
      <c r="I147" s="64"/>
      <c r="J147" s="90">
        <f t="shared" si="18"/>
        <v>100</v>
      </c>
      <c r="K147" s="64"/>
      <c r="L147" s="90">
        <f t="shared" si="19"/>
        <v>100</v>
      </c>
    </row>
    <row r="148" spans="1:12" s="2" customFormat="1" ht="33" hidden="1" customHeight="1">
      <c r="A148" s="44" t="s">
        <v>509</v>
      </c>
      <c r="B148" s="62" t="s">
        <v>304</v>
      </c>
      <c r="C148" s="63" t="s">
        <v>505</v>
      </c>
      <c r="D148" s="63"/>
      <c r="E148" s="64">
        <f>SUM(E149)</f>
        <v>100</v>
      </c>
      <c r="F148" s="64"/>
      <c r="G148" s="64"/>
      <c r="H148" s="90">
        <f t="shared" si="17"/>
        <v>100</v>
      </c>
      <c r="I148" s="64"/>
      <c r="J148" s="90">
        <f t="shared" si="18"/>
        <v>100</v>
      </c>
      <c r="K148" s="64"/>
      <c r="L148" s="90">
        <f t="shared" si="19"/>
        <v>100</v>
      </c>
    </row>
    <row r="149" spans="1:12" s="2" customFormat="1" ht="40.5" hidden="1" customHeight="1">
      <c r="A149" s="23" t="s">
        <v>188</v>
      </c>
      <c r="B149" s="62" t="s">
        <v>304</v>
      </c>
      <c r="C149" s="63" t="s">
        <v>505</v>
      </c>
      <c r="D149" s="63" t="s">
        <v>187</v>
      </c>
      <c r="E149" s="64">
        <v>100</v>
      </c>
      <c r="F149" s="64"/>
      <c r="G149" s="64"/>
      <c r="H149" s="90">
        <f t="shared" si="17"/>
        <v>100</v>
      </c>
      <c r="I149" s="64"/>
      <c r="J149" s="90">
        <f t="shared" si="18"/>
        <v>100</v>
      </c>
      <c r="K149" s="64"/>
      <c r="L149" s="90">
        <f t="shared" si="19"/>
        <v>100</v>
      </c>
    </row>
    <row r="150" spans="1:12" s="2" customFormat="1" ht="29.25" customHeight="1">
      <c r="A150" s="21" t="s">
        <v>327</v>
      </c>
      <c r="B150" s="61" t="s">
        <v>328</v>
      </c>
      <c r="C150" s="61"/>
      <c r="D150" s="61"/>
      <c r="E150" s="90">
        <f>E151+E163+E174+E185</f>
        <v>115256.3</v>
      </c>
      <c r="F150" s="90">
        <f t="shared" ref="F150:G150" si="20">F151+F163+F174+F185</f>
        <v>30927.3</v>
      </c>
      <c r="G150" s="90">
        <f t="shared" si="20"/>
        <v>24728</v>
      </c>
      <c r="H150" s="90">
        <f t="shared" si="17"/>
        <v>170911.6</v>
      </c>
      <c r="I150" s="90">
        <f>I174+I159</f>
        <v>16418.400000000001</v>
      </c>
      <c r="J150" s="90">
        <f t="shared" si="18"/>
        <v>187330</v>
      </c>
      <c r="K150" s="90">
        <f>K163</f>
        <v>2000</v>
      </c>
      <c r="L150" s="90">
        <f t="shared" si="19"/>
        <v>189330</v>
      </c>
    </row>
    <row r="151" spans="1:12" s="2" customFormat="1" ht="27.75" customHeight="1">
      <c r="A151" s="21" t="s">
        <v>63</v>
      </c>
      <c r="B151" s="61" t="s">
        <v>62</v>
      </c>
      <c r="C151" s="61"/>
      <c r="D151" s="61"/>
      <c r="E151" s="90">
        <f>E152+E155+E159</f>
        <v>14700</v>
      </c>
      <c r="F151" s="90"/>
      <c r="G151" s="90"/>
      <c r="H151" s="90">
        <f t="shared" si="17"/>
        <v>14700</v>
      </c>
      <c r="I151" s="90"/>
      <c r="J151" s="90">
        <f t="shared" si="18"/>
        <v>14700</v>
      </c>
      <c r="K151" s="90"/>
      <c r="L151" s="90">
        <f t="shared" si="19"/>
        <v>14700</v>
      </c>
    </row>
    <row r="152" spans="1:12" ht="54.75" hidden="1" customHeight="1">
      <c r="A152" s="21" t="s">
        <v>494</v>
      </c>
      <c r="B152" s="61" t="s">
        <v>62</v>
      </c>
      <c r="C152" s="61" t="s">
        <v>260</v>
      </c>
      <c r="D152" s="63"/>
      <c r="E152" s="90">
        <f>E153</f>
        <v>0</v>
      </c>
      <c r="F152" s="90"/>
      <c r="G152" s="64"/>
      <c r="H152" s="90">
        <f t="shared" si="17"/>
        <v>0</v>
      </c>
      <c r="I152" s="64"/>
      <c r="J152" s="90">
        <f t="shared" si="18"/>
        <v>0</v>
      </c>
      <c r="K152" s="64"/>
      <c r="L152" s="90">
        <f t="shared" si="19"/>
        <v>0</v>
      </c>
    </row>
    <row r="153" spans="1:12" ht="42.75" hidden="1" customHeight="1">
      <c r="A153" s="52" t="s">
        <v>540</v>
      </c>
      <c r="B153" s="63" t="s">
        <v>62</v>
      </c>
      <c r="C153" s="69" t="s">
        <v>541</v>
      </c>
      <c r="D153" s="69"/>
      <c r="E153" s="100">
        <f>E154</f>
        <v>0</v>
      </c>
      <c r="F153" s="100"/>
      <c r="G153" s="149"/>
      <c r="H153" s="90">
        <f t="shared" si="17"/>
        <v>0</v>
      </c>
      <c r="I153" s="149"/>
      <c r="J153" s="90">
        <f t="shared" si="18"/>
        <v>0</v>
      </c>
      <c r="K153" s="149"/>
      <c r="L153" s="90">
        <f t="shared" si="19"/>
        <v>0</v>
      </c>
    </row>
    <row r="154" spans="1:12" ht="42.75" hidden="1" customHeight="1">
      <c r="A154" s="53" t="s">
        <v>188</v>
      </c>
      <c r="B154" s="63" t="s">
        <v>62</v>
      </c>
      <c r="C154" s="69" t="s">
        <v>541</v>
      </c>
      <c r="D154" s="69" t="s">
        <v>187</v>
      </c>
      <c r="E154" s="100">
        <v>0</v>
      </c>
      <c r="F154" s="100"/>
      <c r="G154" s="149"/>
      <c r="H154" s="90">
        <f t="shared" si="17"/>
        <v>0</v>
      </c>
      <c r="I154" s="149"/>
      <c r="J154" s="90">
        <f t="shared" si="18"/>
        <v>0</v>
      </c>
      <c r="K154" s="149"/>
      <c r="L154" s="90">
        <f t="shared" si="19"/>
        <v>0</v>
      </c>
    </row>
    <row r="155" spans="1:12" ht="54" hidden="1" customHeight="1">
      <c r="A155" s="21" t="s">
        <v>478</v>
      </c>
      <c r="B155" s="61" t="s">
        <v>62</v>
      </c>
      <c r="C155" s="61" t="s">
        <v>479</v>
      </c>
      <c r="D155" s="63"/>
      <c r="E155" s="90">
        <f>SUM(E156)</f>
        <v>4700</v>
      </c>
      <c r="F155" s="90"/>
      <c r="G155" s="64"/>
      <c r="H155" s="90">
        <f t="shared" si="17"/>
        <v>4700</v>
      </c>
      <c r="I155" s="64"/>
      <c r="J155" s="90">
        <f t="shared" si="18"/>
        <v>4700</v>
      </c>
      <c r="K155" s="64"/>
      <c r="L155" s="90">
        <f t="shared" si="19"/>
        <v>4700</v>
      </c>
    </row>
    <row r="156" spans="1:12" ht="39" hidden="1" customHeight="1">
      <c r="A156" s="16" t="s">
        <v>480</v>
      </c>
      <c r="B156" s="63" t="s">
        <v>62</v>
      </c>
      <c r="C156" s="63" t="s">
        <v>481</v>
      </c>
      <c r="D156" s="63"/>
      <c r="E156" s="64">
        <f>SUM(E157)</f>
        <v>4700</v>
      </c>
      <c r="F156" s="64"/>
      <c r="G156" s="64"/>
      <c r="H156" s="90">
        <f t="shared" si="17"/>
        <v>4700</v>
      </c>
      <c r="I156" s="64"/>
      <c r="J156" s="90">
        <f t="shared" si="18"/>
        <v>4700</v>
      </c>
      <c r="K156" s="64"/>
      <c r="L156" s="90">
        <f t="shared" si="19"/>
        <v>4700</v>
      </c>
    </row>
    <row r="157" spans="1:12" ht="24.75" hidden="1" customHeight="1">
      <c r="A157" s="44" t="s">
        <v>482</v>
      </c>
      <c r="B157" s="63" t="s">
        <v>62</v>
      </c>
      <c r="C157" s="63" t="s">
        <v>483</v>
      </c>
      <c r="D157" s="63"/>
      <c r="E157" s="64">
        <f>SUM(E158)</f>
        <v>4700</v>
      </c>
      <c r="F157" s="64"/>
      <c r="G157" s="64"/>
      <c r="H157" s="90">
        <f t="shared" si="17"/>
        <v>4700</v>
      </c>
      <c r="I157" s="64"/>
      <c r="J157" s="90">
        <f t="shared" si="18"/>
        <v>4700</v>
      </c>
      <c r="K157" s="64"/>
      <c r="L157" s="90">
        <f t="shared" si="19"/>
        <v>4700</v>
      </c>
    </row>
    <row r="158" spans="1:12" ht="42.75" hidden="1" customHeight="1">
      <c r="A158" s="16" t="s">
        <v>188</v>
      </c>
      <c r="B158" s="63" t="s">
        <v>62</v>
      </c>
      <c r="C158" s="63" t="s">
        <v>483</v>
      </c>
      <c r="D158" s="63" t="s">
        <v>566</v>
      </c>
      <c r="E158" s="64">
        <v>4700</v>
      </c>
      <c r="F158" s="64"/>
      <c r="G158" s="64"/>
      <c r="H158" s="90">
        <f t="shared" si="17"/>
        <v>4700</v>
      </c>
      <c r="I158" s="64"/>
      <c r="J158" s="90">
        <f t="shared" si="18"/>
        <v>4700</v>
      </c>
      <c r="K158" s="64"/>
      <c r="L158" s="90">
        <f t="shared" si="19"/>
        <v>4700</v>
      </c>
    </row>
    <row r="159" spans="1:12" ht="61.5" hidden="1" customHeight="1">
      <c r="A159" s="21" t="s">
        <v>664</v>
      </c>
      <c r="B159" s="61" t="s">
        <v>62</v>
      </c>
      <c r="C159" s="61" t="s">
        <v>260</v>
      </c>
      <c r="D159" s="61"/>
      <c r="E159" s="90">
        <f>E160</f>
        <v>10000</v>
      </c>
      <c r="F159" s="90"/>
      <c r="G159" s="90"/>
      <c r="H159" s="90">
        <f t="shared" si="17"/>
        <v>10000</v>
      </c>
      <c r="I159" s="90">
        <f>I160</f>
        <v>6300</v>
      </c>
      <c r="J159" s="90">
        <f t="shared" si="18"/>
        <v>16300</v>
      </c>
      <c r="K159" s="90">
        <f>K161</f>
        <v>0</v>
      </c>
      <c r="L159" s="90">
        <f t="shared" si="19"/>
        <v>16300</v>
      </c>
    </row>
    <row r="160" spans="1:12" ht="31.5" hidden="1" customHeight="1">
      <c r="A160" s="23" t="s">
        <v>718</v>
      </c>
      <c r="B160" s="63" t="s">
        <v>62</v>
      </c>
      <c r="C160" s="63" t="s">
        <v>400</v>
      </c>
      <c r="D160" s="63"/>
      <c r="E160" s="64">
        <f>E161</f>
        <v>10000</v>
      </c>
      <c r="F160" s="64"/>
      <c r="G160" s="64"/>
      <c r="H160" s="64">
        <f t="shared" si="17"/>
        <v>10000</v>
      </c>
      <c r="I160" s="64">
        <f>I162</f>
        <v>6300</v>
      </c>
      <c r="J160" s="90">
        <f t="shared" si="18"/>
        <v>16300</v>
      </c>
      <c r="K160" s="64"/>
      <c r="L160" s="90">
        <f t="shared" si="19"/>
        <v>16300</v>
      </c>
    </row>
    <row r="161" spans="1:12" ht="42.75" hidden="1" customHeight="1">
      <c r="A161" s="16" t="s">
        <v>188</v>
      </c>
      <c r="B161" s="63" t="s">
        <v>62</v>
      </c>
      <c r="C161" s="63" t="s">
        <v>401</v>
      </c>
      <c r="D161" s="63" t="s">
        <v>187</v>
      </c>
      <c r="E161" s="64">
        <v>10000</v>
      </c>
      <c r="F161" s="64"/>
      <c r="G161" s="64"/>
      <c r="H161" s="64">
        <f t="shared" si="17"/>
        <v>10000</v>
      </c>
      <c r="I161" s="64"/>
      <c r="J161" s="90">
        <f t="shared" si="18"/>
        <v>10000</v>
      </c>
      <c r="K161" s="64"/>
      <c r="L161" s="90">
        <f t="shared" si="19"/>
        <v>10000</v>
      </c>
    </row>
    <row r="162" spans="1:12" ht="42.75" hidden="1" customHeight="1">
      <c r="A162" s="16" t="s">
        <v>532</v>
      </c>
      <c r="B162" s="69" t="s">
        <v>62</v>
      </c>
      <c r="C162" s="63" t="s">
        <v>825</v>
      </c>
      <c r="D162" s="63" t="s">
        <v>566</v>
      </c>
      <c r="E162" s="64"/>
      <c r="F162" s="64"/>
      <c r="G162" s="64"/>
      <c r="H162" s="90"/>
      <c r="I162" s="64">
        <v>6300</v>
      </c>
      <c r="J162" s="90">
        <f t="shared" si="18"/>
        <v>6300</v>
      </c>
      <c r="K162" s="64"/>
      <c r="L162" s="90">
        <f t="shared" si="19"/>
        <v>6300</v>
      </c>
    </row>
    <row r="163" spans="1:12" ht="36.75" customHeight="1">
      <c r="A163" s="21" t="s">
        <v>284</v>
      </c>
      <c r="B163" s="61" t="s">
        <v>329</v>
      </c>
      <c r="C163" s="61"/>
      <c r="D163" s="61"/>
      <c r="E163" s="90">
        <f>SUM(E164)</f>
        <v>25650</v>
      </c>
      <c r="F163" s="90">
        <f t="shared" ref="F163:G163" si="21">SUM(F164)</f>
        <v>0</v>
      </c>
      <c r="G163" s="90">
        <f t="shared" si="21"/>
        <v>11072</v>
      </c>
      <c r="H163" s="90">
        <f t="shared" si="17"/>
        <v>36722</v>
      </c>
      <c r="I163" s="90"/>
      <c r="J163" s="90">
        <f t="shared" si="18"/>
        <v>36722</v>
      </c>
      <c r="K163" s="90">
        <f>K164</f>
        <v>2000</v>
      </c>
      <c r="L163" s="90">
        <f t="shared" si="19"/>
        <v>38722</v>
      </c>
    </row>
    <row r="164" spans="1:12" ht="50.25" customHeight="1">
      <c r="A164" s="21" t="s">
        <v>664</v>
      </c>
      <c r="B164" s="61" t="s">
        <v>329</v>
      </c>
      <c r="C164" s="61" t="s">
        <v>260</v>
      </c>
      <c r="D164" s="61"/>
      <c r="E164" s="90">
        <f>E165</f>
        <v>25650</v>
      </c>
      <c r="F164" s="90">
        <f t="shared" ref="F164:G164" si="22">F165</f>
        <v>0</v>
      </c>
      <c r="G164" s="90">
        <f t="shared" si="22"/>
        <v>11072</v>
      </c>
      <c r="H164" s="90">
        <f t="shared" si="17"/>
        <v>36722</v>
      </c>
      <c r="I164" s="90"/>
      <c r="J164" s="90">
        <f t="shared" si="18"/>
        <v>36722</v>
      </c>
      <c r="K164" s="90">
        <f>K165</f>
        <v>2000</v>
      </c>
      <c r="L164" s="90">
        <f t="shared" si="19"/>
        <v>38722</v>
      </c>
    </row>
    <row r="165" spans="1:12" ht="23.25" customHeight="1">
      <c r="A165" s="21" t="s">
        <v>284</v>
      </c>
      <c r="B165" s="61" t="s">
        <v>329</v>
      </c>
      <c r="C165" s="61"/>
      <c r="D165" s="61"/>
      <c r="E165" s="90">
        <f>E166</f>
        <v>25650</v>
      </c>
      <c r="F165" s="90">
        <f t="shared" ref="F165:G165" si="23">F166</f>
        <v>0</v>
      </c>
      <c r="G165" s="90">
        <f t="shared" si="23"/>
        <v>11072</v>
      </c>
      <c r="H165" s="90">
        <f t="shared" si="17"/>
        <v>36722</v>
      </c>
      <c r="I165" s="90"/>
      <c r="J165" s="90">
        <f t="shared" si="18"/>
        <v>36722</v>
      </c>
      <c r="K165" s="90">
        <f>K168</f>
        <v>2000</v>
      </c>
      <c r="L165" s="90">
        <f t="shared" si="19"/>
        <v>38722</v>
      </c>
    </row>
    <row r="166" spans="1:12" ht="48" customHeight="1">
      <c r="A166" s="21" t="s">
        <v>664</v>
      </c>
      <c r="B166" s="61" t="s">
        <v>329</v>
      </c>
      <c r="C166" s="63" t="s">
        <v>260</v>
      </c>
      <c r="D166" s="61"/>
      <c r="E166" s="90">
        <f>E167+E172+E170</f>
        <v>25650</v>
      </c>
      <c r="F166" s="90">
        <f t="shared" ref="F166:G166" si="24">F167+F172+F170</f>
        <v>0</v>
      </c>
      <c r="G166" s="90">
        <f t="shared" si="24"/>
        <v>11072</v>
      </c>
      <c r="H166" s="90">
        <f t="shared" si="17"/>
        <v>36722</v>
      </c>
      <c r="I166" s="90"/>
      <c r="J166" s="90">
        <f t="shared" si="18"/>
        <v>36722</v>
      </c>
      <c r="K166" s="90">
        <f>K167</f>
        <v>2000</v>
      </c>
      <c r="L166" s="90">
        <f t="shared" si="19"/>
        <v>38722</v>
      </c>
    </row>
    <row r="167" spans="1:12" ht="33.75" customHeight="1">
      <c r="A167" s="16" t="s">
        <v>495</v>
      </c>
      <c r="B167" s="116" t="s">
        <v>111</v>
      </c>
      <c r="C167" s="69" t="s">
        <v>401</v>
      </c>
      <c r="D167" s="69"/>
      <c r="E167" s="100">
        <f>E168+E169</f>
        <v>25150</v>
      </c>
      <c r="F167" s="100">
        <f t="shared" ref="F167:G167" si="25">F168+F169</f>
        <v>0</v>
      </c>
      <c r="G167" s="100">
        <f t="shared" si="25"/>
        <v>11072</v>
      </c>
      <c r="H167" s="90">
        <f t="shared" si="17"/>
        <v>36222</v>
      </c>
      <c r="I167" s="100"/>
      <c r="J167" s="90">
        <f t="shared" si="18"/>
        <v>36222</v>
      </c>
      <c r="K167" s="100">
        <f>K168</f>
        <v>2000</v>
      </c>
      <c r="L167" s="90">
        <f t="shared" si="19"/>
        <v>38222</v>
      </c>
    </row>
    <row r="168" spans="1:12" ht="30" customHeight="1">
      <c r="A168" s="48" t="s">
        <v>496</v>
      </c>
      <c r="B168" s="116" t="s">
        <v>111</v>
      </c>
      <c r="C168" s="69" t="s">
        <v>401</v>
      </c>
      <c r="D168" s="69" t="s">
        <v>716</v>
      </c>
      <c r="E168" s="100">
        <v>23350</v>
      </c>
      <c r="F168" s="100"/>
      <c r="G168" s="149">
        <v>10222</v>
      </c>
      <c r="H168" s="90">
        <f t="shared" si="17"/>
        <v>33572</v>
      </c>
      <c r="I168" s="149"/>
      <c r="J168" s="90">
        <f t="shared" si="18"/>
        <v>33572</v>
      </c>
      <c r="K168" s="149">
        <v>2000</v>
      </c>
      <c r="L168" s="90">
        <f t="shared" si="19"/>
        <v>35572</v>
      </c>
    </row>
    <row r="169" spans="1:12" ht="44.25" customHeight="1">
      <c r="A169" s="23" t="s">
        <v>188</v>
      </c>
      <c r="B169" s="116" t="s">
        <v>111</v>
      </c>
      <c r="C169" s="63" t="s">
        <v>401</v>
      </c>
      <c r="D169" s="69" t="s">
        <v>530</v>
      </c>
      <c r="E169" s="100">
        <v>1800</v>
      </c>
      <c r="F169" s="100"/>
      <c r="G169" s="149">
        <v>850</v>
      </c>
      <c r="H169" s="90">
        <f t="shared" si="17"/>
        <v>2650</v>
      </c>
      <c r="I169" s="149"/>
      <c r="J169" s="90">
        <f t="shared" si="18"/>
        <v>2650</v>
      </c>
      <c r="K169" s="149"/>
      <c r="L169" s="90">
        <f t="shared" si="19"/>
        <v>2650</v>
      </c>
    </row>
    <row r="170" spans="1:12" ht="27.75" customHeight="1">
      <c r="A170" s="23" t="s">
        <v>205</v>
      </c>
      <c r="B170" s="116" t="s">
        <v>111</v>
      </c>
      <c r="C170" s="63" t="s">
        <v>499</v>
      </c>
      <c r="D170" s="63"/>
      <c r="E170" s="64">
        <f>E171</f>
        <v>500</v>
      </c>
      <c r="F170" s="64"/>
      <c r="G170" s="64"/>
      <c r="H170" s="90">
        <f t="shared" si="17"/>
        <v>500</v>
      </c>
      <c r="I170" s="64"/>
      <c r="J170" s="90">
        <f t="shared" si="18"/>
        <v>500</v>
      </c>
      <c r="K170" s="64"/>
      <c r="L170" s="90">
        <f t="shared" si="19"/>
        <v>500</v>
      </c>
    </row>
    <row r="171" spans="1:12" ht="36" customHeight="1">
      <c r="A171" s="23" t="s">
        <v>188</v>
      </c>
      <c r="B171" s="116" t="s">
        <v>111</v>
      </c>
      <c r="C171" s="63" t="s">
        <v>499</v>
      </c>
      <c r="D171" s="63" t="s">
        <v>187</v>
      </c>
      <c r="E171" s="64">
        <v>500</v>
      </c>
      <c r="F171" s="64"/>
      <c r="G171" s="64"/>
      <c r="H171" s="90">
        <f t="shared" si="17"/>
        <v>500</v>
      </c>
      <c r="I171" s="64"/>
      <c r="J171" s="90">
        <f t="shared" si="18"/>
        <v>500</v>
      </c>
      <c r="K171" s="64"/>
      <c r="L171" s="90">
        <f t="shared" si="19"/>
        <v>500</v>
      </c>
    </row>
    <row r="172" spans="1:12" ht="36" customHeight="1">
      <c r="A172" s="16" t="s">
        <v>497</v>
      </c>
      <c r="B172" s="116" t="s">
        <v>111</v>
      </c>
      <c r="C172" s="63" t="s">
        <v>547</v>
      </c>
      <c r="D172" s="63"/>
      <c r="E172" s="64">
        <f>SUM(E173)</f>
        <v>0</v>
      </c>
      <c r="F172" s="64"/>
      <c r="G172" s="64"/>
      <c r="H172" s="90">
        <f t="shared" si="17"/>
        <v>0</v>
      </c>
      <c r="I172" s="64"/>
      <c r="J172" s="90">
        <f t="shared" si="18"/>
        <v>0</v>
      </c>
      <c r="K172" s="64"/>
      <c r="L172" s="90">
        <f t="shared" si="19"/>
        <v>0</v>
      </c>
    </row>
    <row r="173" spans="1:12" ht="36" customHeight="1">
      <c r="A173" s="16" t="s">
        <v>188</v>
      </c>
      <c r="B173" s="116" t="s">
        <v>111</v>
      </c>
      <c r="C173" s="63" t="s">
        <v>498</v>
      </c>
      <c r="D173" s="63" t="s">
        <v>187</v>
      </c>
      <c r="E173" s="64">
        <v>0</v>
      </c>
      <c r="F173" s="64"/>
      <c r="G173" s="64"/>
      <c r="H173" s="90">
        <f t="shared" si="17"/>
        <v>0</v>
      </c>
      <c r="I173" s="64"/>
      <c r="J173" s="90">
        <f t="shared" si="18"/>
        <v>0</v>
      </c>
      <c r="K173" s="64"/>
      <c r="L173" s="90">
        <f t="shared" si="19"/>
        <v>0</v>
      </c>
    </row>
    <row r="174" spans="1:12" ht="36" customHeight="1">
      <c r="A174" s="21" t="s">
        <v>574</v>
      </c>
      <c r="B174" s="61" t="s">
        <v>573</v>
      </c>
      <c r="C174" s="63"/>
      <c r="D174" s="63"/>
      <c r="E174" s="90">
        <f>E175+E179+E182</f>
        <v>24906.3</v>
      </c>
      <c r="F174" s="90">
        <f t="shared" ref="F174:G174" si="26">F175+F179+F182</f>
        <v>4237.7</v>
      </c>
      <c r="G174" s="90">
        <f t="shared" si="26"/>
        <v>3656</v>
      </c>
      <c r="H174" s="90">
        <f t="shared" si="17"/>
        <v>32800</v>
      </c>
      <c r="I174" s="90">
        <f>I182</f>
        <v>10118.4</v>
      </c>
      <c r="J174" s="90">
        <f t="shared" si="18"/>
        <v>42918.400000000001</v>
      </c>
      <c r="K174" s="90"/>
      <c r="L174" s="90">
        <f t="shared" si="19"/>
        <v>42918.400000000001</v>
      </c>
    </row>
    <row r="175" spans="1:12" ht="47.25" hidden="1" customHeight="1">
      <c r="A175" s="21" t="s">
        <v>678</v>
      </c>
      <c r="B175" s="61" t="s">
        <v>573</v>
      </c>
      <c r="C175" s="61" t="s">
        <v>572</v>
      </c>
      <c r="D175" s="63"/>
      <c r="E175" s="90">
        <f>E176</f>
        <v>16600</v>
      </c>
      <c r="F175" s="90"/>
      <c r="G175" s="64"/>
      <c r="H175" s="90">
        <f t="shared" si="17"/>
        <v>16600</v>
      </c>
      <c r="I175" s="64"/>
      <c r="J175" s="90">
        <f t="shared" si="18"/>
        <v>16600</v>
      </c>
      <c r="K175" s="64"/>
      <c r="L175" s="90">
        <f t="shared" si="19"/>
        <v>16600</v>
      </c>
    </row>
    <row r="176" spans="1:12" ht="28.5" hidden="1" customHeight="1">
      <c r="A176" s="16" t="s">
        <v>570</v>
      </c>
      <c r="B176" s="63" t="s">
        <v>573</v>
      </c>
      <c r="C176" s="63" t="s">
        <v>565</v>
      </c>
      <c r="D176" s="63"/>
      <c r="E176" s="64">
        <f>E177+E178</f>
        <v>16600</v>
      </c>
      <c r="F176" s="64"/>
      <c r="G176" s="64"/>
      <c r="H176" s="90">
        <f t="shared" si="17"/>
        <v>16600</v>
      </c>
      <c r="I176" s="64"/>
      <c r="J176" s="90">
        <f t="shared" si="18"/>
        <v>16600</v>
      </c>
      <c r="K176" s="64"/>
      <c r="L176" s="90">
        <f t="shared" si="19"/>
        <v>16600</v>
      </c>
    </row>
    <row r="177" spans="1:12" ht="23.25" hidden="1" customHeight="1">
      <c r="A177" s="16" t="s">
        <v>571</v>
      </c>
      <c r="B177" s="63" t="s">
        <v>573</v>
      </c>
      <c r="C177" s="63" t="s">
        <v>565</v>
      </c>
      <c r="D177" s="63" t="s">
        <v>187</v>
      </c>
      <c r="E177" s="64">
        <v>1600</v>
      </c>
      <c r="F177" s="64"/>
      <c r="G177" s="64"/>
      <c r="H177" s="90">
        <f t="shared" si="17"/>
        <v>1600</v>
      </c>
      <c r="I177" s="64"/>
      <c r="J177" s="90">
        <f t="shared" si="18"/>
        <v>1600</v>
      </c>
      <c r="K177" s="64"/>
      <c r="L177" s="90">
        <f t="shared" si="19"/>
        <v>1600</v>
      </c>
    </row>
    <row r="178" spans="1:12" ht="24" hidden="1" customHeight="1">
      <c r="A178" s="16" t="s">
        <v>634</v>
      </c>
      <c r="B178" s="63" t="s">
        <v>573</v>
      </c>
      <c r="C178" s="63" t="s">
        <v>565</v>
      </c>
      <c r="D178" s="63" t="s">
        <v>187</v>
      </c>
      <c r="E178" s="64">
        <v>15000</v>
      </c>
      <c r="F178" s="64"/>
      <c r="G178" s="64"/>
      <c r="H178" s="90">
        <f t="shared" si="17"/>
        <v>15000</v>
      </c>
      <c r="I178" s="64"/>
      <c r="J178" s="90">
        <f t="shared" si="18"/>
        <v>15000</v>
      </c>
      <c r="K178" s="64"/>
      <c r="L178" s="90">
        <f t="shared" si="19"/>
        <v>15000</v>
      </c>
    </row>
    <row r="179" spans="1:12" ht="41.25" hidden="1" customHeight="1">
      <c r="A179" s="21" t="s">
        <v>664</v>
      </c>
      <c r="B179" s="83" t="s">
        <v>564</v>
      </c>
      <c r="C179" s="61" t="s">
        <v>679</v>
      </c>
      <c r="D179" s="61"/>
      <c r="E179" s="90">
        <f>E180</f>
        <v>4200</v>
      </c>
      <c r="F179" s="90">
        <f t="shared" ref="F179:G179" si="27">F180</f>
        <v>4344</v>
      </c>
      <c r="G179" s="90">
        <f t="shared" si="27"/>
        <v>3656</v>
      </c>
      <c r="H179" s="90">
        <f t="shared" si="17"/>
        <v>12200</v>
      </c>
      <c r="I179" s="90"/>
      <c r="J179" s="90">
        <f t="shared" si="18"/>
        <v>12200</v>
      </c>
      <c r="K179" s="90"/>
      <c r="L179" s="90">
        <f t="shared" si="19"/>
        <v>12200</v>
      </c>
    </row>
    <row r="180" spans="1:12" ht="21.75" hidden="1" customHeight="1">
      <c r="A180" s="23" t="s">
        <v>205</v>
      </c>
      <c r="B180" s="116" t="s">
        <v>564</v>
      </c>
      <c r="C180" s="63" t="s">
        <v>499</v>
      </c>
      <c r="D180" s="63"/>
      <c r="E180" s="64">
        <f>E181</f>
        <v>4200</v>
      </c>
      <c r="F180" s="64">
        <f t="shared" ref="F180:G180" si="28">F181</f>
        <v>4344</v>
      </c>
      <c r="G180" s="64">
        <f t="shared" si="28"/>
        <v>3656</v>
      </c>
      <c r="H180" s="90">
        <f t="shared" si="17"/>
        <v>12200</v>
      </c>
      <c r="I180" s="64"/>
      <c r="J180" s="90">
        <f t="shared" si="18"/>
        <v>12200</v>
      </c>
      <c r="K180" s="64"/>
      <c r="L180" s="90">
        <f t="shared" si="19"/>
        <v>12200</v>
      </c>
    </row>
    <row r="181" spans="1:12" ht="31.5" hidden="1" customHeight="1">
      <c r="A181" s="16" t="s">
        <v>188</v>
      </c>
      <c r="B181" s="116" t="s">
        <v>564</v>
      </c>
      <c r="C181" s="63" t="s">
        <v>499</v>
      </c>
      <c r="D181" s="63" t="s">
        <v>187</v>
      </c>
      <c r="E181" s="64">
        <v>4200</v>
      </c>
      <c r="F181" s="64">
        <v>4344</v>
      </c>
      <c r="G181" s="64">
        <v>3656</v>
      </c>
      <c r="H181" s="90">
        <f t="shared" si="17"/>
        <v>12200</v>
      </c>
      <c r="I181" s="64"/>
      <c r="J181" s="90">
        <f t="shared" si="18"/>
        <v>12200</v>
      </c>
      <c r="K181" s="64"/>
      <c r="L181" s="90">
        <f t="shared" si="19"/>
        <v>12200</v>
      </c>
    </row>
    <row r="182" spans="1:12" ht="30.75" customHeight="1">
      <c r="A182" s="21" t="s">
        <v>611</v>
      </c>
      <c r="B182" s="83" t="s">
        <v>564</v>
      </c>
      <c r="C182" s="61"/>
      <c r="D182" s="61"/>
      <c r="E182" s="90">
        <f>E183+E184</f>
        <v>4106.3</v>
      </c>
      <c r="F182" s="90">
        <f>F183+F184</f>
        <v>-106.3</v>
      </c>
      <c r="G182" s="90"/>
      <c r="H182" s="90">
        <f t="shared" si="17"/>
        <v>4000</v>
      </c>
      <c r="I182" s="90">
        <f>I183</f>
        <v>10118.4</v>
      </c>
      <c r="J182" s="90">
        <f t="shared" si="18"/>
        <v>14118.4</v>
      </c>
      <c r="K182" s="90"/>
      <c r="L182" s="90">
        <f t="shared" si="19"/>
        <v>14118.4</v>
      </c>
    </row>
    <row r="183" spans="1:12" ht="24.75" customHeight="1">
      <c r="A183" s="16" t="s">
        <v>634</v>
      </c>
      <c r="B183" s="116" t="s">
        <v>564</v>
      </c>
      <c r="C183" s="63" t="s">
        <v>616</v>
      </c>
      <c r="D183" s="63" t="s">
        <v>187</v>
      </c>
      <c r="E183" s="64">
        <v>106.3</v>
      </c>
      <c r="F183" s="64">
        <v>-106.3</v>
      </c>
      <c r="G183" s="64"/>
      <c r="H183" s="90">
        <f t="shared" si="17"/>
        <v>0</v>
      </c>
      <c r="I183" s="64">
        <v>10118.4</v>
      </c>
      <c r="J183" s="90">
        <f t="shared" si="18"/>
        <v>10118.4</v>
      </c>
      <c r="K183" s="64"/>
      <c r="L183" s="90">
        <f t="shared" si="19"/>
        <v>10118.4</v>
      </c>
    </row>
    <row r="184" spans="1:12" ht="31.5" customHeight="1">
      <c r="A184" s="16" t="s">
        <v>633</v>
      </c>
      <c r="B184" s="116" t="s">
        <v>564</v>
      </c>
      <c r="C184" s="63" t="s">
        <v>617</v>
      </c>
      <c r="D184" s="63" t="s">
        <v>187</v>
      </c>
      <c r="E184" s="64">
        <v>4000</v>
      </c>
      <c r="F184" s="64"/>
      <c r="G184" s="64"/>
      <c r="H184" s="90">
        <f t="shared" si="17"/>
        <v>4000</v>
      </c>
      <c r="I184" s="64"/>
      <c r="J184" s="90">
        <f t="shared" si="18"/>
        <v>4000</v>
      </c>
      <c r="K184" s="64"/>
      <c r="L184" s="90">
        <f t="shared" si="19"/>
        <v>4000</v>
      </c>
    </row>
    <row r="185" spans="1:12" ht="31.5" hidden="1" customHeight="1">
      <c r="A185" s="21" t="s">
        <v>738</v>
      </c>
      <c r="B185" s="83" t="s">
        <v>735</v>
      </c>
      <c r="C185" s="63"/>
      <c r="D185" s="63"/>
      <c r="E185" s="90">
        <f>E186+E189</f>
        <v>50000</v>
      </c>
      <c r="F185" s="90">
        <f>F186+F189</f>
        <v>26689.599999999999</v>
      </c>
      <c r="G185" s="90">
        <f t="shared" ref="G185" si="29">G186+G189</f>
        <v>10000</v>
      </c>
      <c r="H185" s="90">
        <f t="shared" si="17"/>
        <v>86689.600000000006</v>
      </c>
      <c r="I185" s="90"/>
      <c r="J185" s="90">
        <f t="shared" si="18"/>
        <v>86689.600000000006</v>
      </c>
      <c r="K185" s="90"/>
      <c r="L185" s="90">
        <f t="shared" si="19"/>
        <v>86689.600000000006</v>
      </c>
    </row>
    <row r="186" spans="1:12" ht="42.75" hidden="1" customHeight="1">
      <c r="A186" s="21" t="s">
        <v>678</v>
      </c>
      <c r="B186" s="83" t="s">
        <v>735</v>
      </c>
      <c r="C186" s="61" t="s">
        <v>726</v>
      </c>
      <c r="D186" s="63"/>
      <c r="E186" s="90">
        <f>E188</f>
        <v>50000</v>
      </c>
      <c r="F186" s="90">
        <f t="shared" ref="F186:G186" si="30">F188</f>
        <v>25000</v>
      </c>
      <c r="G186" s="90">
        <f t="shared" si="30"/>
        <v>10000</v>
      </c>
      <c r="H186" s="90">
        <f t="shared" si="17"/>
        <v>85000</v>
      </c>
      <c r="I186" s="90"/>
      <c r="J186" s="90">
        <f t="shared" si="18"/>
        <v>85000</v>
      </c>
      <c r="K186" s="90"/>
      <c r="L186" s="90">
        <f t="shared" si="19"/>
        <v>85000</v>
      </c>
    </row>
    <row r="187" spans="1:12" ht="25.5" hidden="1" customHeight="1">
      <c r="A187" s="21" t="s">
        <v>759</v>
      </c>
      <c r="B187" s="83" t="s">
        <v>735</v>
      </c>
      <c r="C187" s="61" t="s">
        <v>736</v>
      </c>
      <c r="D187" s="63"/>
      <c r="E187" s="90">
        <f>E188</f>
        <v>50000</v>
      </c>
      <c r="F187" s="90">
        <f>F188</f>
        <v>25000</v>
      </c>
      <c r="G187" s="90">
        <f>G188</f>
        <v>10000</v>
      </c>
      <c r="H187" s="90">
        <f t="shared" si="17"/>
        <v>85000</v>
      </c>
      <c r="I187" s="90"/>
      <c r="J187" s="90">
        <f t="shared" si="18"/>
        <v>85000</v>
      </c>
      <c r="K187" s="90"/>
      <c r="L187" s="90">
        <f t="shared" si="19"/>
        <v>85000</v>
      </c>
    </row>
    <row r="188" spans="1:12" ht="36" hidden="1" customHeight="1">
      <c r="A188" s="16" t="s">
        <v>737</v>
      </c>
      <c r="B188" s="116" t="s">
        <v>735</v>
      </c>
      <c r="C188" s="63" t="s">
        <v>736</v>
      </c>
      <c r="D188" s="63" t="s">
        <v>187</v>
      </c>
      <c r="E188" s="64">
        <v>50000</v>
      </c>
      <c r="F188" s="64">
        <v>25000</v>
      </c>
      <c r="G188" s="64">
        <v>10000</v>
      </c>
      <c r="H188" s="90">
        <f t="shared" si="17"/>
        <v>85000</v>
      </c>
      <c r="I188" s="64"/>
      <c r="J188" s="90">
        <f t="shared" si="18"/>
        <v>85000</v>
      </c>
      <c r="K188" s="64"/>
      <c r="L188" s="90">
        <f t="shared" si="19"/>
        <v>85000</v>
      </c>
    </row>
    <row r="189" spans="1:12" ht="36" hidden="1" customHeight="1">
      <c r="A189" s="16" t="s">
        <v>766</v>
      </c>
      <c r="B189" s="116" t="s">
        <v>735</v>
      </c>
      <c r="C189" s="63" t="s">
        <v>765</v>
      </c>
      <c r="D189" s="63"/>
      <c r="E189" s="64"/>
      <c r="F189" s="64">
        <f>F190</f>
        <v>1689.6</v>
      </c>
      <c r="G189" s="64"/>
      <c r="H189" s="90">
        <f t="shared" si="17"/>
        <v>1689.6</v>
      </c>
      <c r="I189" s="64"/>
      <c r="J189" s="90">
        <f t="shared" si="18"/>
        <v>1689.6</v>
      </c>
      <c r="K189" s="64"/>
      <c r="L189" s="90">
        <f t="shared" si="19"/>
        <v>1689.6</v>
      </c>
    </row>
    <row r="190" spans="1:12" ht="36" hidden="1" customHeight="1">
      <c r="A190" s="16" t="s">
        <v>188</v>
      </c>
      <c r="B190" s="116" t="s">
        <v>735</v>
      </c>
      <c r="C190" s="63" t="s">
        <v>765</v>
      </c>
      <c r="D190" s="63" t="s">
        <v>187</v>
      </c>
      <c r="E190" s="64"/>
      <c r="F190" s="64">
        <v>1689.6</v>
      </c>
      <c r="G190" s="64"/>
      <c r="H190" s="90">
        <f t="shared" si="17"/>
        <v>1689.6</v>
      </c>
      <c r="I190" s="64"/>
      <c r="J190" s="90">
        <f t="shared" si="18"/>
        <v>1689.6</v>
      </c>
      <c r="K190" s="64"/>
      <c r="L190" s="90">
        <f t="shared" si="19"/>
        <v>1689.6</v>
      </c>
    </row>
    <row r="191" spans="1:12" ht="25.5" customHeight="1">
      <c r="A191" s="40" t="s">
        <v>162</v>
      </c>
      <c r="B191" s="61" t="s">
        <v>161</v>
      </c>
      <c r="C191" s="61"/>
      <c r="D191" s="61"/>
      <c r="E191" s="90">
        <f>SUM(E192,E205,E238,E243,E221)</f>
        <v>567500.39999999991</v>
      </c>
      <c r="F191" s="90">
        <f>SUM(F192,F205,F238,F243,F221)</f>
        <v>25969.200000000004</v>
      </c>
      <c r="G191" s="90">
        <f>SUM(G192,G205,G238,G243,G221)</f>
        <v>2350</v>
      </c>
      <c r="H191" s="90">
        <f t="shared" si="17"/>
        <v>595819.59999999986</v>
      </c>
      <c r="I191" s="90">
        <f>I205+I243</f>
        <v>605</v>
      </c>
      <c r="J191" s="90">
        <f t="shared" si="18"/>
        <v>596424.59999999986</v>
      </c>
      <c r="K191" s="90">
        <f>K192+K205+K243</f>
        <v>23690</v>
      </c>
      <c r="L191" s="90">
        <f t="shared" si="19"/>
        <v>620114.59999999986</v>
      </c>
    </row>
    <row r="192" spans="1:12" ht="20.25" customHeight="1">
      <c r="A192" s="21" t="s">
        <v>286</v>
      </c>
      <c r="B192" s="61" t="s">
        <v>331</v>
      </c>
      <c r="C192" s="61"/>
      <c r="D192" s="61"/>
      <c r="E192" s="90">
        <f>SUM(E193)</f>
        <v>169932</v>
      </c>
      <c r="F192" s="90">
        <f t="shared" ref="F192:G192" si="31">SUM(F193)</f>
        <v>9338.6</v>
      </c>
      <c r="G192" s="90">
        <f t="shared" si="31"/>
        <v>0</v>
      </c>
      <c r="H192" s="90">
        <f t="shared" si="17"/>
        <v>179270.6</v>
      </c>
      <c r="I192" s="90"/>
      <c r="J192" s="90">
        <f t="shared" si="18"/>
        <v>179270.6</v>
      </c>
      <c r="K192" s="90">
        <f>K193</f>
        <v>1500</v>
      </c>
      <c r="L192" s="90">
        <f t="shared" si="19"/>
        <v>180770.6</v>
      </c>
    </row>
    <row r="193" spans="1:12" ht="41.25" customHeight="1">
      <c r="A193" s="147" t="s">
        <v>660</v>
      </c>
      <c r="B193" s="61" t="s">
        <v>331</v>
      </c>
      <c r="C193" s="61" t="s">
        <v>261</v>
      </c>
      <c r="D193" s="63"/>
      <c r="E193" s="90">
        <f>SUM(E194)</f>
        <v>169932</v>
      </c>
      <c r="F193" s="90">
        <f t="shared" ref="F193:G193" si="32">SUM(F194)</f>
        <v>9338.6</v>
      </c>
      <c r="G193" s="90">
        <f t="shared" si="32"/>
        <v>0</v>
      </c>
      <c r="H193" s="90">
        <f t="shared" si="17"/>
        <v>179270.6</v>
      </c>
      <c r="I193" s="90"/>
      <c r="J193" s="90">
        <f t="shared" si="18"/>
        <v>179270.6</v>
      </c>
      <c r="K193" s="90">
        <f>K194</f>
        <v>1500</v>
      </c>
      <c r="L193" s="90">
        <f t="shared" si="19"/>
        <v>180770.6</v>
      </c>
    </row>
    <row r="194" spans="1:12" ht="30.75" customHeight="1">
      <c r="A194" s="14" t="s">
        <v>14</v>
      </c>
      <c r="B194" s="61" t="s">
        <v>331</v>
      </c>
      <c r="C194" s="61" t="s">
        <v>262</v>
      </c>
      <c r="D194" s="61"/>
      <c r="E194" s="90">
        <f>SUM(E195)</f>
        <v>169932</v>
      </c>
      <c r="F194" s="90">
        <f t="shared" ref="F194:G194" si="33">SUM(F195)</f>
        <v>9338.6</v>
      </c>
      <c r="G194" s="90">
        <f t="shared" si="33"/>
        <v>0</v>
      </c>
      <c r="H194" s="90">
        <f t="shared" si="17"/>
        <v>179270.6</v>
      </c>
      <c r="I194" s="90"/>
      <c r="J194" s="90">
        <f t="shared" si="18"/>
        <v>179270.6</v>
      </c>
      <c r="K194" s="90">
        <f>K195</f>
        <v>1500</v>
      </c>
      <c r="L194" s="90">
        <f t="shared" si="19"/>
        <v>180770.6</v>
      </c>
    </row>
    <row r="195" spans="1:12" s="6" customFormat="1" ht="38.25" customHeight="1">
      <c r="A195" s="44" t="s">
        <v>379</v>
      </c>
      <c r="B195" s="63" t="s">
        <v>331</v>
      </c>
      <c r="C195" s="63" t="s">
        <v>402</v>
      </c>
      <c r="D195" s="61"/>
      <c r="E195" s="64">
        <f>SUM(E196,E199,)</f>
        <v>169932</v>
      </c>
      <c r="F195" s="64">
        <f>SUM(F196,F199,)</f>
        <v>9338.6</v>
      </c>
      <c r="G195" s="64">
        <f>SUM(G196,G199,)</f>
        <v>0</v>
      </c>
      <c r="H195" s="90">
        <f t="shared" si="17"/>
        <v>179270.6</v>
      </c>
      <c r="I195" s="64"/>
      <c r="J195" s="90">
        <f t="shared" si="18"/>
        <v>179270.6</v>
      </c>
      <c r="K195" s="64">
        <f>K203</f>
        <v>1500</v>
      </c>
      <c r="L195" s="90">
        <f t="shared" si="19"/>
        <v>180770.6</v>
      </c>
    </row>
    <row r="196" spans="1:12" s="9" customFormat="1" ht="65.25" customHeight="1">
      <c r="A196" s="44" t="s">
        <v>270</v>
      </c>
      <c r="B196" s="63" t="s">
        <v>331</v>
      </c>
      <c r="C196" s="63" t="s">
        <v>403</v>
      </c>
      <c r="D196" s="63"/>
      <c r="E196" s="64">
        <f>E197+E198</f>
        <v>91621</v>
      </c>
      <c r="F196" s="64">
        <f t="shared" ref="F196:G196" si="34">F197+F198</f>
        <v>9338.6</v>
      </c>
      <c r="G196" s="64">
        <f t="shared" si="34"/>
        <v>0</v>
      </c>
      <c r="H196" s="90">
        <f t="shared" si="17"/>
        <v>100959.6</v>
      </c>
      <c r="I196" s="64"/>
      <c r="J196" s="90">
        <f t="shared" si="18"/>
        <v>100959.6</v>
      </c>
      <c r="K196" s="64"/>
      <c r="L196" s="90">
        <f t="shared" si="19"/>
        <v>100959.6</v>
      </c>
    </row>
    <row r="197" spans="1:12" s="9" customFormat="1" ht="29.25" customHeight="1">
      <c r="A197" s="23" t="s">
        <v>567</v>
      </c>
      <c r="B197" s="62" t="s">
        <v>331</v>
      </c>
      <c r="C197" s="63" t="s">
        <v>403</v>
      </c>
      <c r="D197" s="63" t="s">
        <v>522</v>
      </c>
      <c r="E197" s="91">
        <v>90661</v>
      </c>
      <c r="F197" s="91">
        <v>9289</v>
      </c>
      <c r="G197" s="64"/>
      <c r="H197" s="90">
        <f t="shared" si="17"/>
        <v>99950</v>
      </c>
      <c r="I197" s="64"/>
      <c r="J197" s="90">
        <f t="shared" si="18"/>
        <v>99950</v>
      </c>
      <c r="K197" s="64"/>
      <c r="L197" s="90">
        <f t="shared" si="19"/>
        <v>99950</v>
      </c>
    </row>
    <row r="198" spans="1:12" s="9" customFormat="1" ht="29.25" customHeight="1">
      <c r="A198" s="23" t="s">
        <v>144</v>
      </c>
      <c r="B198" s="62" t="s">
        <v>331</v>
      </c>
      <c r="C198" s="63" t="s">
        <v>576</v>
      </c>
      <c r="D198" s="63" t="s">
        <v>522</v>
      </c>
      <c r="E198" s="91">
        <v>960</v>
      </c>
      <c r="F198" s="91">
        <v>49.6</v>
      </c>
      <c r="G198" s="64"/>
      <c r="H198" s="90">
        <f t="shared" si="17"/>
        <v>1009.6</v>
      </c>
      <c r="I198" s="64"/>
      <c r="J198" s="90">
        <f t="shared" si="18"/>
        <v>1009.6</v>
      </c>
      <c r="K198" s="64"/>
      <c r="L198" s="90">
        <f t="shared" si="19"/>
        <v>1009.6</v>
      </c>
    </row>
    <row r="199" spans="1:12" s="9" customFormat="1" ht="43.5" customHeight="1">
      <c r="A199" s="44" t="s">
        <v>334</v>
      </c>
      <c r="B199" s="63" t="s">
        <v>331</v>
      </c>
      <c r="C199" s="63" t="s">
        <v>404</v>
      </c>
      <c r="D199" s="63"/>
      <c r="E199" s="64">
        <f>E200+E201+E202</f>
        <v>78311</v>
      </c>
      <c r="F199" s="64"/>
      <c r="G199" s="64"/>
      <c r="H199" s="90">
        <f t="shared" si="17"/>
        <v>78311</v>
      </c>
      <c r="I199" s="64"/>
      <c r="J199" s="90">
        <f t="shared" si="18"/>
        <v>78311</v>
      </c>
      <c r="K199" s="64"/>
      <c r="L199" s="90">
        <f t="shared" si="19"/>
        <v>78311</v>
      </c>
    </row>
    <row r="200" spans="1:12" s="10" customFormat="1" ht="26.25" customHeight="1">
      <c r="A200" s="44" t="s">
        <v>567</v>
      </c>
      <c r="B200" s="116" t="s">
        <v>464</v>
      </c>
      <c r="C200" s="63" t="s">
        <v>404</v>
      </c>
      <c r="D200" s="63" t="s">
        <v>522</v>
      </c>
      <c r="E200" s="64">
        <v>29968</v>
      </c>
      <c r="F200" s="64"/>
      <c r="G200" s="64"/>
      <c r="H200" s="90">
        <f t="shared" si="17"/>
        <v>29968</v>
      </c>
      <c r="I200" s="64"/>
      <c r="J200" s="90">
        <f t="shared" si="18"/>
        <v>29968</v>
      </c>
      <c r="K200" s="64"/>
      <c r="L200" s="90">
        <f t="shared" si="19"/>
        <v>29968</v>
      </c>
    </row>
    <row r="201" spans="1:12" s="10" customFormat="1" ht="26.25" customHeight="1">
      <c r="A201" s="44" t="s">
        <v>144</v>
      </c>
      <c r="B201" s="116" t="s">
        <v>464</v>
      </c>
      <c r="C201" s="63" t="s">
        <v>448</v>
      </c>
      <c r="D201" s="63" t="s">
        <v>522</v>
      </c>
      <c r="E201" s="64">
        <v>29447</v>
      </c>
      <c r="F201" s="64"/>
      <c r="G201" s="64"/>
      <c r="H201" s="90">
        <f t="shared" si="17"/>
        <v>29447</v>
      </c>
      <c r="I201" s="64"/>
      <c r="J201" s="90">
        <f t="shared" si="18"/>
        <v>29447</v>
      </c>
      <c r="K201" s="64"/>
      <c r="L201" s="90">
        <f t="shared" si="19"/>
        <v>29447</v>
      </c>
    </row>
    <row r="202" spans="1:12" s="10" customFormat="1" ht="26.25" customHeight="1">
      <c r="A202" s="23" t="s">
        <v>627</v>
      </c>
      <c r="B202" s="116" t="s">
        <v>464</v>
      </c>
      <c r="C202" s="63" t="s">
        <v>626</v>
      </c>
      <c r="D202" s="63" t="s">
        <v>522</v>
      </c>
      <c r="E202" s="64">
        <v>18896</v>
      </c>
      <c r="F202" s="64"/>
      <c r="G202" s="64"/>
      <c r="H202" s="90">
        <f t="shared" si="17"/>
        <v>18896</v>
      </c>
      <c r="I202" s="64"/>
      <c r="J202" s="90">
        <f t="shared" si="18"/>
        <v>18896</v>
      </c>
      <c r="K202" s="64"/>
      <c r="L202" s="90">
        <f t="shared" si="19"/>
        <v>18896</v>
      </c>
    </row>
    <row r="203" spans="1:12" s="10" customFormat="1" ht="26.25" customHeight="1">
      <c r="A203" s="21" t="s">
        <v>664</v>
      </c>
      <c r="B203" s="83" t="s">
        <v>464</v>
      </c>
      <c r="C203" s="61" t="s">
        <v>499</v>
      </c>
      <c r="D203" s="61"/>
      <c r="E203" s="64"/>
      <c r="F203" s="64"/>
      <c r="G203" s="64"/>
      <c r="H203" s="90"/>
      <c r="I203" s="64"/>
      <c r="J203" s="90"/>
      <c r="K203" s="64">
        <f>K204</f>
        <v>1500</v>
      </c>
      <c r="L203" s="90">
        <f t="shared" si="19"/>
        <v>1500</v>
      </c>
    </row>
    <row r="204" spans="1:12" s="10" customFormat="1" ht="26.25" customHeight="1">
      <c r="A204" s="23" t="s">
        <v>205</v>
      </c>
      <c r="B204" s="116" t="s">
        <v>464</v>
      </c>
      <c r="C204" s="63" t="s">
        <v>499</v>
      </c>
      <c r="D204" s="63" t="s">
        <v>187</v>
      </c>
      <c r="E204" s="64"/>
      <c r="F204" s="64"/>
      <c r="G204" s="64"/>
      <c r="H204" s="90"/>
      <c r="I204" s="64"/>
      <c r="J204" s="90"/>
      <c r="K204" s="64">
        <v>1500</v>
      </c>
      <c r="L204" s="90">
        <f t="shared" si="19"/>
        <v>1500</v>
      </c>
    </row>
    <row r="205" spans="1:12" s="10" customFormat="1" ht="24.75" customHeight="1">
      <c r="A205" s="37" t="s">
        <v>287</v>
      </c>
      <c r="B205" s="61" t="s">
        <v>332</v>
      </c>
      <c r="C205" s="61"/>
      <c r="D205" s="61"/>
      <c r="E205" s="90">
        <f>SUM(E206)+E219</f>
        <v>311995.69999999995</v>
      </c>
      <c r="F205" s="90">
        <f t="shared" ref="F205:G205" si="35">SUM(F206)+F219</f>
        <v>16630.600000000002</v>
      </c>
      <c r="G205" s="90">
        <f t="shared" si="35"/>
        <v>1300</v>
      </c>
      <c r="H205" s="90">
        <f t="shared" si="17"/>
        <v>329926.29999999993</v>
      </c>
      <c r="I205" s="90">
        <f>I219</f>
        <v>500</v>
      </c>
      <c r="J205" s="90">
        <f t="shared" si="18"/>
        <v>330426.29999999993</v>
      </c>
      <c r="K205" s="90">
        <f>K206</f>
        <v>21190</v>
      </c>
      <c r="L205" s="90">
        <f t="shared" si="19"/>
        <v>351616.29999999993</v>
      </c>
    </row>
    <row r="206" spans="1:12" s="10" customFormat="1" ht="24" customHeight="1">
      <c r="A206" s="37" t="s">
        <v>197</v>
      </c>
      <c r="B206" s="61" t="s">
        <v>332</v>
      </c>
      <c r="C206" s="61" t="s">
        <v>341</v>
      </c>
      <c r="D206" s="61"/>
      <c r="E206" s="90">
        <f>SUM(E207)</f>
        <v>310995.69999999995</v>
      </c>
      <c r="F206" s="90">
        <f t="shared" ref="F206:G206" si="36">SUM(F207)</f>
        <v>16630.600000000002</v>
      </c>
      <c r="G206" s="90">
        <f t="shared" si="36"/>
        <v>200</v>
      </c>
      <c r="H206" s="90">
        <f t="shared" si="17"/>
        <v>327826.29999999993</v>
      </c>
      <c r="I206" s="90"/>
      <c r="J206" s="90">
        <f t="shared" si="18"/>
        <v>327826.29999999993</v>
      </c>
      <c r="K206" s="90">
        <f>K207</f>
        <v>21190</v>
      </c>
      <c r="L206" s="90">
        <f t="shared" si="19"/>
        <v>349016.29999999993</v>
      </c>
    </row>
    <row r="207" spans="1:12" s="10" customFormat="1" ht="47.25" customHeight="1">
      <c r="A207" s="44" t="s">
        <v>380</v>
      </c>
      <c r="B207" s="63" t="s">
        <v>332</v>
      </c>
      <c r="C207" s="63" t="s">
        <v>405</v>
      </c>
      <c r="D207" s="61"/>
      <c r="E207" s="64">
        <f>SUM(E208,E211)</f>
        <v>310995.69999999995</v>
      </c>
      <c r="F207" s="64">
        <f t="shared" ref="F207:G207" si="37">SUM(F208,F211)</f>
        <v>16630.600000000002</v>
      </c>
      <c r="G207" s="64">
        <f t="shared" si="37"/>
        <v>200</v>
      </c>
      <c r="H207" s="90">
        <f t="shared" si="17"/>
        <v>327826.29999999993</v>
      </c>
      <c r="I207" s="64"/>
      <c r="J207" s="90">
        <f t="shared" ref="J207:J271" si="38">H207+I207</f>
        <v>327826.29999999993</v>
      </c>
      <c r="K207" s="64">
        <f>K217+K218+K213+K214</f>
        <v>21190</v>
      </c>
      <c r="L207" s="90">
        <f t="shared" ref="L207:L271" si="39">J207+K207</f>
        <v>349016.29999999993</v>
      </c>
    </row>
    <row r="208" spans="1:12" s="3" customFormat="1" ht="78" customHeight="1">
      <c r="A208" s="44" t="s">
        <v>271</v>
      </c>
      <c r="B208" s="63" t="s">
        <v>332</v>
      </c>
      <c r="C208" s="63" t="s">
        <v>406</v>
      </c>
      <c r="D208" s="63"/>
      <c r="E208" s="64">
        <f>E209+E210</f>
        <v>161279</v>
      </c>
      <c r="F208" s="64">
        <f t="shared" ref="F208:G208" si="40">F209+F210</f>
        <v>16472.7</v>
      </c>
      <c r="G208" s="64">
        <f t="shared" si="40"/>
        <v>0</v>
      </c>
      <c r="H208" s="90">
        <f t="shared" ref="H208:H272" si="41">E208+F208+G208</f>
        <v>177751.7</v>
      </c>
      <c r="I208" s="64"/>
      <c r="J208" s="90">
        <f t="shared" si="38"/>
        <v>177751.7</v>
      </c>
      <c r="K208" s="64"/>
      <c r="L208" s="90">
        <f t="shared" si="39"/>
        <v>177751.7</v>
      </c>
    </row>
    <row r="209" spans="1:12" s="3" customFormat="1" ht="27" customHeight="1">
      <c r="A209" s="23" t="s">
        <v>567</v>
      </c>
      <c r="B209" s="62" t="s">
        <v>332</v>
      </c>
      <c r="C209" s="63" t="s">
        <v>406</v>
      </c>
      <c r="D209" s="63" t="s">
        <v>522</v>
      </c>
      <c r="E209" s="91">
        <v>158959</v>
      </c>
      <c r="F209" s="91">
        <v>17015</v>
      </c>
      <c r="G209" s="64"/>
      <c r="H209" s="90">
        <f t="shared" si="41"/>
        <v>175974</v>
      </c>
      <c r="I209" s="64"/>
      <c r="J209" s="90">
        <f t="shared" si="38"/>
        <v>175974</v>
      </c>
      <c r="K209" s="64"/>
      <c r="L209" s="90">
        <f t="shared" si="39"/>
        <v>175974</v>
      </c>
    </row>
    <row r="210" spans="1:12" s="3" customFormat="1" ht="27" customHeight="1">
      <c r="A210" s="23" t="s">
        <v>144</v>
      </c>
      <c r="B210" s="62" t="s">
        <v>332</v>
      </c>
      <c r="C210" s="63" t="s">
        <v>575</v>
      </c>
      <c r="D210" s="63" t="s">
        <v>522</v>
      </c>
      <c r="E210" s="91">
        <v>2320</v>
      </c>
      <c r="F210" s="91">
        <v>-542.29999999999995</v>
      </c>
      <c r="G210" s="64"/>
      <c r="H210" s="90">
        <f t="shared" si="41"/>
        <v>1777.7</v>
      </c>
      <c r="I210" s="64"/>
      <c r="J210" s="90">
        <f t="shared" si="38"/>
        <v>1777.7</v>
      </c>
      <c r="K210" s="64"/>
      <c r="L210" s="90">
        <f t="shared" si="39"/>
        <v>1777.7</v>
      </c>
    </row>
    <row r="211" spans="1:12" s="3" customFormat="1" ht="45" customHeight="1">
      <c r="A211" s="44" t="s">
        <v>272</v>
      </c>
      <c r="B211" s="63" t="s">
        <v>332</v>
      </c>
      <c r="C211" s="63" t="s">
        <v>407</v>
      </c>
      <c r="D211" s="63"/>
      <c r="E211" s="64">
        <f>E212+E213+E214+E215+E216+E217</f>
        <v>149716.69999999998</v>
      </c>
      <c r="F211" s="64">
        <f t="shared" ref="F211:G211" si="42">F212+F213+F214+F215+F216+F217</f>
        <v>157.9</v>
      </c>
      <c r="G211" s="64">
        <f t="shared" si="42"/>
        <v>200</v>
      </c>
      <c r="H211" s="90">
        <f t="shared" si="41"/>
        <v>150074.59999999998</v>
      </c>
      <c r="I211" s="64"/>
      <c r="J211" s="90">
        <f>H211+I211</f>
        <v>150074.59999999998</v>
      </c>
      <c r="K211" s="90">
        <f>K213+K214+K217+K218</f>
        <v>21190</v>
      </c>
      <c r="L211" s="90">
        <f t="shared" si="39"/>
        <v>171264.59999999998</v>
      </c>
    </row>
    <row r="212" spans="1:12" s="3" customFormat="1" ht="23.25" customHeight="1">
      <c r="A212" s="23" t="s">
        <v>567</v>
      </c>
      <c r="B212" s="62" t="s">
        <v>332</v>
      </c>
      <c r="C212" s="63" t="s">
        <v>407</v>
      </c>
      <c r="D212" s="63" t="s">
        <v>522</v>
      </c>
      <c r="E212" s="64">
        <v>56347</v>
      </c>
      <c r="F212" s="64"/>
      <c r="G212" s="64"/>
      <c r="H212" s="90">
        <f t="shared" si="41"/>
        <v>56347</v>
      </c>
      <c r="I212" s="64"/>
      <c r="J212" s="90">
        <f t="shared" si="38"/>
        <v>56347</v>
      </c>
      <c r="K212" s="64"/>
      <c r="L212" s="90">
        <f t="shared" si="39"/>
        <v>56347</v>
      </c>
    </row>
    <row r="213" spans="1:12" s="3" customFormat="1" ht="23.25" customHeight="1">
      <c r="A213" s="23" t="s">
        <v>144</v>
      </c>
      <c r="B213" s="62" t="s">
        <v>332</v>
      </c>
      <c r="C213" s="63" t="s">
        <v>542</v>
      </c>
      <c r="D213" s="63" t="s">
        <v>522</v>
      </c>
      <c r="E213" s="64">
        <v>45180</v>
      </c>
      <c r="F213" s="64"/>
      <c r="G213" s="64">
        <v>200</v>
      </c>
      <c r="H213" s="90">
        <f t="shared" si="41"/>
        <v>45380</v>
      </c>
      <c r="I213" s="64"/>
      <c r="J213" s="90">
        <f t="shared" si="38"/>
        <v>45380</v>
      </c>
      <c r="K213" s="99">
        <v>19700</v>
      </c>
      <c r="L213" s="90">
        <f t="shared" si="39"/>
        <v>65080</v>
      </c>
    </row>
    <row r="214" spans="1:12" s="3" customFormat="1" ht="24.75" customHeight="1">
      <c r="A214" s="23" t="s">
        <v>627</v>
      </c>
      <c r="B214" s="62" t="s">
        <v>332</v>
      </c>
      <c r="C214" s="63" t="s">
        <v>630</v>
      </c>
      <c r="D214" s="63" t="s">
        <v>522</v>
      </c>
      <c r="E214" s="64">
        <v>6997</v>
      </c>
      <c r="F214" s="64"/>
      <c r="G214" s="64"/>
      <c r="H214" s="90">
        <f t="shared" si="41"/>
        <v>6997</v>
      </c>
      <c r="I214" s="64"/>
      <c r="J214" s="90">
        <f t="shared" si="38"/>
        <v>6997</v>
      </c>
      <c r="K214" s="99">
        <v>2500</v>
      </c>
      <c r="L214" s="90">
        <f t="shared" si="39"/>
        <v>9497</v>
      </c>
    </row>
    <row r="215" spans="1:12" s="3" customFormat="1" ht="24.75" customHeight="1">
      <c r="A215" s="32" t="s">
        <v>719</v>
      </c>
      <c r="B215" s="62" t="s">
        <v>332</v>
      </c>
      <c r="C215" s="63" t="s">
        <v>720</v>
      </c>
      <c r="D215" s="63" t="s">
        <v>590</v>
      </c>
      <c r="E215" s="91">
        <v>17186.400000000001</v>
      </c>
      <c r="F215" s="91"/>
      <c r="G215" s="64"/>
      <c r="H215" s="90">
        <f t="shared" si="41"/>
        <v>17186.400000000001</v>
      </c>
      <c r="I215" s="64"/>
      <c r="J215" s="90">
        <f t="shared" si="38"/>
        <v>17186.400000000001</v>
      </c>
      <c r="K215" s="64"/>
      <c r="L215" s="90">
        <f t="shared" si="39"/>
        <v>17186.400000000001</v>
      </c>
    </row>
    <row r="216" spans="1:12" s="3" customFormat="1" ht="29.25" customHeight="1">
      <c r="A216" s="32" t="s">
        <v>721</v>
      </c>
      <c r="B216" s="62" t="s">
        <v>332</v>
      </c>
      <c r="C216" s="63" t="s">
        <v>722</v>
      </c>
      <c r="D216" s="63" t="s">
        <v>590</v>
      </c>
      <c r="E216" s="91">
        <v>17156.3</v>
      </c>
      <c r="F216" s="91">
        <v>157.9</v>
      </c>
      <c r="G216" s="64"/>
      <c r="H216" s="90">
        <f t="shared" si="41"/>
        <v>17314.2</v>
      </c>
      <c r="I216" s="64"/>
      <c r="J216" s="90">
        <f t="shared" si="38"/>
        <v>17314.2</v>
      </c>
      <c r="K216" s="64"/>
      <c r="L216" s="90">
        <f t="shared" si="39"/>
        <v>17314.2</v>
      </c>
    </row>
    <row r="217" spans="1:12" s="3" customFormat="1" ht="30" customHeight="1">
      <c r="A217" s="32" t="s">
        <v>723</v>
      </c>
      <c r="B217" s="62" t="s">
        <v>332</v>
      </c>
      <c r="C217" s="63" t="s">
        <v>724</v>
      </c>
      <c r="D217" s="63" t="s">
        <v>590</v>
      </c>
      <c r="E217" s="91">
        <v>6850</v>
      </c>
      <c r="F217" s="91"/>
      <c r="G217" s="64"/>
      <c r="H217" s="90">
        <f t="shared" si="41"/>
        <v>6850</v>
      </c>
      <c r="I217" s="64"/>
      <c r="J217" s="90">
        <f t="shared" si="38"/>
        <v>6850</v>
      </c>
      <c r="K217" s="64">
        <v>-2000</v>
      </c>
      <c r="L217" s="90">
        <f t="shared" si="39"/>
        <v>4850</v>
      </c>
    </row>
    <row r="218" spans="1:12" s="3" customFormat="1" ht="51.75" customHeight="1">
      <c r="A218" s="32" t="s">
        <v>842</v>
      </c>
      <c r="B218" s="62" t="s">
        <v>332</v>
      </c>
      <c r="C218" s="63" t="s">
        <v>841</v>
      </c>
      <c r="D218" s="63" t="s">
        <v>590</v>
      </c>
      <c r="E218" s="91"/>
      <c r="F218" s="91"/>
      <c r="G218" s="64"/>
      <c r="H218" s="90"/>
      <c r="I218" s="64"/>
      <c r="J218" s="90"/>
      <c r="K218" s="64">
        <v>990</v>
      </c>
      <c r="L218" s="90">
        <f t="shared" si="39"/>
        <v>990</v>
      </c>
    </row>
    <row r="219" spans="1:12" s="3" customFormat="1" ht="57.75" customHeight="1">
      <c r="A219" s="21" t="s">
        <v>664</v>
      </c>
      <c r="B219" s="83" t="s">
        <v>598</v>
      </c>
      <c r="C219" s="61" t="s">
        <v>499</v>
      </c>
      <c r="D219" s="61"/>
      <c r="E219" s="90">
        <f>E220</f>
        <v>1000</v>
      </c>
      <c r="F219" s="90">
        <f t="shared" ref="F219:G219" si="43">F220</f>
        <v>0</v>
      </c>
      <c r="G219" s="90">
        <f t="shared" si="43"/>
        <v>1100</v>
      </c>
      <c r="H219" s="90">
        <f t="shared" si="41"/>
        <v>2100</v>
      </c>
      <c r="I219" s="90">
        <f>I220</f>
        <v>500</v>
      </c>
      <c r="J219" s="90">
        <f t="shared" si="38"/>
        <v>2600</v>
      </c>
      <c r="K219" s="90"/>
      <c r="L219" s="90">
        <f t="shared" si="39"/>
        <v>2600</v>
      </c>
    </row>
    <row r="220" spans="1:12" s="3" customFormat="1" ht="29.25" customHeight="1">
      <c r="A220" s="23" t="s">
        <v>205</v>
      </c>
      <c r="B220" s="116" t="s">
        <v>598</v>
      </c>
      <c r="C220" s="63" t="s">
        <v>499</v>
      </c>
      <c r="D220" s="63" t="s">
        <v>187</v>
      </c>
      <c r="E220" s="64">
        <v>1000</v>
      </c>
      <c r="F220" s="64"/>
      <c r="G220" s="64">
        <v>1100</v>
      </c>
      <c r="H220" s="90">
        <f t="shared" si="41"/>
        <v>2100</v>
      </c>
      <c r="I220" s="64">
        <v>500</v>
      </c>
      <c r="J220" s="90">
        <f t="shared" si="38"/>
        <v>2600</v>
      </c>
      <c r="K220" s="64"/>
      <c r="L220" s="90">
        <f t="shared" si="39"/>
        <v>2600</v>
      </c>
    </row>
    <row r="221" spans="1:12" s="3" customFormat="1" ht="24.75" hidden="1" customHeight="1">
      <c r="A221" s="21" t="s">
        <v>463</v>
      </c>
      <c r="B221" s="61" t="s">
        <v>460</v>
      </c>
      <c r="C221" s="63"/>
      <c r="D221" s="63"/>
      <c r="E221" s="90">
        <f>SUM(E222,E229)</f>
        <v>71685.7</v>
      </c>
      <c r="F221" s="90">
        <f t="shared" ref="F221" si="44">SUM(F222,F229)</f>
        <v>0</v>
      </c>
      <c r="G221" s="90">
        <f>SUM(G222,G229)+G236</f>
        <v>1000</v>
      </c>
      <c r="H221" s="90">
        <f t="shared" si="41"/>
        <v>72685.7</v>
      </c>
      <c r="I221" s="90"/>
      <c r="J221" s="90">
        <f t="shared" si="38"/>
        <v>72685.7</v>
      </c>
      <c r="K221" s="90"/>
      <c r="L221" s="90">
        <f t="shared" si="39"/>
        <v>72685.7</v>
      </c>
    </row>
    <row r="222" spans="1:12" s="3" customFormat="1" ht="39.75" hidden="1" customHeight="1">
      <c r="A222" s="37" t="s">
        <v>680</v>
      </c>
      <c r="B222" s="61" t="s">
        <v>460</v>
      </c>
      <c r="C222" s="61" t="s">
        <v>339</v>
      </c>
      <c r="D222" s="63"/>
      <c r="E222" s="90">
        <f>SUM(E223)</f>
        <v>28077.7</v>
      </c>
      <c r="F222" s="90">
        <f t="shared" ref="F222:G222" si="45">SUM(F223)</f>
        <v>0</v>
      </c>
      <c r="G222" s="90">
        <f t="shared" si="45"/>
        <v>0</v>
      </c>
      <c r="H222" s="90">
        <f t="shared" si="41"/>
        <v>28077.7</v>
      </c>
      <c r="I222" s="90"/>
      <c r="J222" s="90">
        <f t="shared" si="38"/>
        <v>28077.7</v>
      </c>
      <c r="K222" s="90"/>
      <c r="L222" s="90">
        <f t="shared" si="39"/>
        <v>28077.7</v>
      </c>
    </row>
    <row r="223" spans="1:12" ht="30.75" hidden="1" customHeight="1">
      <c r="A223" s="23" t="s">
        <v>5</v>
      </c>
      <c r="B223" s="63" t="s">
        <v>460</v>
      </c>
      <c r="C223" s="63" t="s">
        <v>340</v>
      </c>
      <c r="D223" s="63"/>
      <c r="E223" s="64">
        <f>SUM(E224)</f>
        <v>28077.7</v>
      </c>
      <c r="F223" s="64"/>
      <c r="G223" s="64"/>
      <c r="H223" s="90">
        <f t="shared" si="41"/>
        <v>28077.7</v>
      </c>
      <c r="I223" s="64"/>
      <c r="J223" s="90">
        <f t="shared" si="38"/>
        <v>28077.7</v>
      </c>
      <c r="K223" s="64"/>
      <c r="L223" s="90">
        <f t="shared" si="39"/>
        <v>28077.7</v>
      </c>
    </row>
    <row r="224" spans="1:12" ht="24" hidden="1" customHeight="1">
      <c r="A224" s="44" t="s">
        <v>435</v>
      </c>
      <c r="B224" s="63" t="s">
        <v>460</v>
      </c>
      <c r="C224" s="63" t="s">
        <v>436</v>
      </c>
      <c r="D224" s="63"/>
      <c r="E224" s="64">
        <f>SUM(E225)+E227+E228</f>
        <v>28077.7</v>
      </c>
      <c r="F224" s="64"/>
      <c r="G224" s="64"/>
      <c r="H224" s="90">
        <f t="shared" si="41"/>
        <v>28077.7</v>
      </c>
      <c r="I224" s="64"/>
      <c r="J224" s="90">
        <f t="shared" si="38"/>
        <v>28077.7</v>
      </c>
      <c r="K224" s="64"/>
      <c r="L224" s="90">
        <f t="shared" si="39"/>
        <v>28077.7</v>
      </c>
    </row>
    <row r="225" spans="1:12" s="6" customFormat="1" ht="33.75" hidden="1" customHeight="1">
      <c r="A225" s="23" t="s">
        <v>6</v>
      </c>
      <c r="B225" s="63" t="s">
        <v>460</v>
      </c>
      <c r="C225" s="63" t="s">
        <v>437</v>
      </c>
      <c r="D225" s="63"/>
      <c r="E225" s="64">
        <f>SUM(E226)</f>
        <v>20867</v>
      </c>
      <c r="F225" s="64"/>
      <c r="G225" s="64"/>
      <c r="H225" s="90">
        <f t="shared" si="41"/>
        <v>20867</v>
      </c>
      <c r="I225" s="64"/>
      <c r="J225" s="90">
        <f t="shared" si="38"/>
        <v>20867</v>
      </c>
      <c r="K225" s="64"/>
      <c r="L225" s="90">
        <f t="shared" si="39"/>
        <v>20867</v>
      </c>
    </row>
    <row r="226" spans="1:12" s="3" customFormat="1" ht="23.25" hidden="1" customHeight="1">
      <c r="A226" s="23" t="s">
        <v>144</v>
      </c>
      <c r="B226" s="63" t="s">
        <v>460</v>
      </c>
      <c r="C226" s="63" t="s">
        <v>437</v>
      </c>
      <c r="D226" s="63" t="s">
        <v>522</v>
      </c>
      <c r="E226" s="64">
        <v>20867</v>
      </c>
      <c r="F226" s="64"/>
      <c r="G226" s="64"/>
      <c r="H226" s="90">
        <f t="shared" si="41"/>
        <v>20867</v>
      </c>
      <c r="I226" s="64"/>
      <c r="J226" s="90">
        <f t="shared" si="38"/>
        <v>20867</v>
      </c>
      <c r="K226" s="64"/>
      <c r="L226" s="90">
        <f t="shared" si="39"/>
        <v>20867</v>
      </c>
    </row>
    <row r="227" spans="1:12" s="3" customFormat="1" ht="23.25" hidden="1" customHeight="1">
      <c r="A227" s="23" t="s">
        <v>634</v>
      </c>
      <c r="B227" s="63" t="s">
        <v>460</v>
      </c>
      <c r="C227" s="63" t="s">
        <v>731</v>
      </c>
      <c r="D227" s="63" t="s">
        <v>590</v>
      </c>
      <c r="E227" s="91">
        <v>7209.7</v>
      </c>
      <c r="F227" s="91"/>
      <c r="G227" s="64"/>
      <c r="H227" s="90">
        <f t="shared" si="41"/>
        <v>7209.7</v>
      </c>
      <c r="I227" s="64"/>
      <c r="J227" s="90">
        <f t="shared" si="38"/>
        <v>7209.7</v>
      </c>
      <c r="K227" s="64"/>
      <c r="L227" s="90">
        <f t="shared" si="39"/>
        <v>7209.7</v>
      </c>
    </row>
    <row r="228" spans="1:12" s="3" customFormat="1" ht="23.25" hidden="1" customHeight="1">
      <c r="A228" s="23" t="s">
        <v>588</v>
      </c>
      <c r="B228" s="63" t="s">
        <v>460</v>
      </c>
      <c r="C228" s="69" t="s">
        <v>732</v>
      </c>
      <c r="D228" s="63" t="s">
        <v>590</v>
      </c>
      <c r="E228" s="64">
        <v>1</v>
      </c>
      <c r="F228" s="64"/>
      <c r="G228" s="64"/>
      <c r="H228" s="90">
        <f t="shared" si="41"/>
        <v>1</v>
      </c>
      <c r="I228" s="64"/>
      <c r="J228" s="90">
        <f t="shared" si="38"/>
        <v>1</v>
      </c>
      <c r="K228" s="64"/>
      <c r="L228" s="90">
        <f t="shared" si="39"/>
        <v>1</v>
      </c>
    </row>
    <row r="229" spans="1:12" s="3" customFormat="1" ht="36.75" hidden="1" customHeight="1">
      <c r="A229" s="21" t="s">
        <v>198</v>
      </c>
      <c r="B229" s="61" t="s">
        <v>460</v>
      </c>
      <c r="C229" s="61" t="s">
        <v>342</v>
      </c>
      <c r="D229" s="61"/>
      <c r="E229" s="90">
        <f>SUM(E230)</f>
        <v>43608</v>
      </c>
      <c r="F229" s="90">
        <f t="shared" ref="F229:G229" si="46">SUM(F230)</f>
        <v>0</v>
      </c>
      <c r="G229" s="90">
        <f t="shared" si="46"/>
        <v>0</v>
      </c>
      <c r="H229" s="90">
        <f t="shared" si="41"/>
        <v>43608</v>
      </c>
      <c r="I229" s="90"/>
      <c r="J229" s="90">
        <f t="shared" si="38"/>
        <v>43608</v>
      </c>
      <c r="K229" s="90"/>
      <c r="L229" s="90">
        <f t="shared" si="39"/>
        <v>43608</v>
      </c>
    </row>
    <row r="230" spans="1:12" s="3" customFormat="1" ht="36.75" hidden="1" customHeight="1">
      <c r="A230" s="16" t="s">
        <v>369</v>
      </c>
      <c r="B230" s="63" t="s">
        <v>460</v>
      </c>
      <c r="C230" s="63" t="s">
        <v>408</v>
      </c>
      <c r="D230" s="61"/>
      <c r="E230" s="64">
        <f>E231+E233</f>
        <v>43608</v>
      </c>
      <c r="F230" s="64">
        <f t="shared" ref="F230:G230" si="47">F231+F233</f>
        <v>0</v>
      </c>
      <c r="G230" s="64">
        <f t="shared" si="47"/>
        <v>0</v>
      </c>
      <c r="H230" s="90">
        <f t="shared" si="41"/>
        <v>43608</v>
      </c>
      <c r="I230" s="64"/>
      <c r="J230" s="90">
        <f t="shared" si="38"/>
        <v>43608</v>
      </c>
      <c r="K230" s="64"/>
      <c r="L230" s="90">
        <f t="shared" si="39"/>
        <v>43608</v>
      </c>
    </row>
    <row r="231" spans="1:12" s="3" customFormat="1" ht="30.75" hidden="1" customHeight="1">
      <c r="A231" s="44" t="s">
        <v>529</v>
      </c>
      <c r="B231" s="63" t="s">
        <v>460</v>
      </c>
      <c r="C231" s="63" t="s">
        <v>409</v>
      </c>
      <c r="D231" s="63"/>
      <c r="E231" s="64">
        <f>E232</f>
        <v>20971</v>
      </c>
      <c r="F231" s="64"/>
      <c r="G231" s="64"/>
      <c r="H231" s="90">
        <f t="shared" si="41"/>
        <v>20971</v>
      </c>
      <c r="I231" s="64"/>
      <c r="J231" s="90">
        <f t="shared" si="38"/>
        <v>20971</v>
      </c>
      <c r="K231" s="64"/>
      <c r="L231" s="90">
        <f t="shared" si="39"/>
        <v>20971</v>
      </c>
    </row>
    <row r="232" spans="1:12" s="3" customFormat="1" ht="30.75" hidden="1" customHeight="1">
      <c r="A232" s="23" t="s">
        <v>144</v>
      </c>
      <c r="B232" s="63" t="s">
        <v>460</v>
      </c>
      <c r="C232" s="63" t="s">
        <v>409</v>
      </c>
      <c r="D232" s="63" t="s">
        <v>522</v>
      </c>
      <c r="E232" s="64">
        <v>20971</v>
      </c>
      <c r="F232" s="64"/>
      <c r="G232" s="64"/>
      <c r="H232" s="90">
        <f t="shared" si="41"/>
        <v>20971</v>
      </c>
      <c r="I232" s="64"/>
      <c r="J232" s="90">
        <f t="shared" si="38"/>
        <v>20971</v>
      </c>
      <c r="K232" s="64"/>
      <c r="L232" s="90">
        <f t="shared" si="39"/>
        <v>20971</v>
      </c>
    </row>
    <row r="233" spans="1:12" s="3" customFormat="1" ht="26.25" hidden="1" customHeight="1">
      <c r="A233" s="44" t="s">
        <v>528</v>
      </c>
      <c r="B233" s="63" t="s">
        <v>460</v>
      </c>
      <c r="C233" s="63" t="s">
        <v>523</v>
      </c>
      <c r="D233" s="63"/>
      <c r="E233" s="64">
        <f>SUM(E235)+E234</f>
        <v>22637</v>
      </c>
      <c r="F233" s="64"/>
      <c r="G233" s="64"/>
      <c r="H233" s="90">
        <f t="shared" si="41"/>
        <v>22637</v>
      </c>
      <c r="I233" s="64"/>
      <c r="J233" s="90">
        <f t="shared" si="38"/>
        <v>22637</v>
      </c>
      <c r="K233" s="64"/>
      <c r="L233" s="90">
        <f t="shared" si="39"/>
        <v>22637</v>
      </c>
    </row>
    <row r="234" spans="1:12" s="3" customFormat="1" ht="26.25" hidden="1" customHeight="1">
      <c r="A234" s="23" t="s">
        <v>144</v>
      </c>
      <c r="B234" s="63" t="s">
        <v>460</v>
      </c>
      <c r="C234" s="63" t="s">
        <v>523</v>
      </c>
      <c r="D234" s="63" t="s">
        <v>522</v>
      </c>
      <c r="E234" s="64">
        <v>20845</v>
      </c>
      <c r="F234" s="64"/>
      <c r="G234" s="64"/>
      <c r="H234" s="90">
        <f t="shared" si="41"/>
        <v>20845</v>
      </c>
      <c r="I234" s="64"/>
      <c r="J234" s="90">
        <f t="shared" si="38"/>
        <v>20845</v>
      </c>
      <c r="K234" s="64"/>
      <c r="L234" s="90">
        <f t="shared" si="39"/>
        <v>20845</v>
      </c>
    </row>
    <row r="235" spans="1:12" s="3" customFormat="1" ht="27.75" hidden="1" customHeight="1">
      <c r="A235" s="23" t="s">
        <v>698</v>
      </c>
      <c r="B235" s="63" t="s">
        <v>460</v>
      </c>
      <c r="C235" s="63" t="s">
        <v>625</v>
      </c>
      <c r="D235" s="63" t="s">
        <v>522</v>
      </c>
      <c r="E235" s="64">
        <v>1792</v>
      </c>
      <c r="F235" s="64"/>
      <c r="G235" s="64"/>
      <c r="H235" s="90">
        <f t="shared" si="41"/>
        <v>1792</v>
      </c>
      <c r="I235" s="64"/>
      <c r="J235" s="90">
        <f t="shared" si="38"/>
        <v>1792</v>
      </c>
      <c r="K235" s="64"/>
      <c r="L235" s="90">
        <f t="shared" si="39"/>
        <v>1792</v>
      </c>
    </row>
    <row r="236" spans="1:12" s="3" customFormat="1" ht="27.75" hidden="1" customHeight="1">
      <c r="A236" s="21" t="s">
        <v>664</v>
      </c>
      <c r="B236" s="83" t="s">
        <v>767</v>
      </c>
      <c r="C236" s="61" t="s">
        <v>499</v>
      </c>
      <c r="D236" s="61"/>
      <c r="E236" s="90">
        <v>0</v>
      </c>
      <c r="F236" s="64"/>
      <c r="G236" s="90">
        <f>G237</f>
        <v>1000</v>
      </c>
      <c r="H236" s="90">
        <f t="shared" si="41"/>
        <v>1000</v>
      </c>
      <c r="I236" s="90"/>
      <c r="J236" s="90">
        <f t="shared" si="38"/>
        <v>1000</v>
      </c>
      <c r="K236" s="90"/>
      <c r="L236" s="90">
        <f t="shared" si="39"/>
        <v>1000</v>
      </c>
    </row>
    <row r="237" spans="1:12" s="3" customFormat="1" ht="27.75" hidden="1" customHeight="1">
      <c r="A237" s="23" t="s">
        <v>205</v>
      </c>
      <c r="B237" s="116" t="s">
        <v>767</v>
      </c>
      <c r="C237" s="63" t="s">
        <v>499</v>
      </c>
      <c r="D237" s="63" t="s">
        <v>187</v>
      </c>
      <c r="E237" s="64">
        <v>0</v>
      </c>
      <c r="F237" s="64"/>
      <c r="G237" s="64">
        <v>1000</v>
      </c>
      <c r="H237" s="90">
        <f t="shared" si="41"/>
        <v>1000</v>
      </c>
      <c r="I237" s="64"/>
      <c r="J237" s="90">
        <f t="shared" si="38"/>
        <v>1000</v>
      </c>
      <c r="K237" s="64"/>
      <c r="L237" s="90">
        <f t="shared" si="39"/>
        <v>1000</v>
      </c>
    </row>
    <row r="238" spans="1:12" s="3" customFormat="1" ht="30.75" hidden="1" customHeight="1">
      <c r="A238" s="21" t="s">
        <v>288</v>
      </c>
      <c r="B238" s="61" t="s">
        <v>94</v>
      </c>
      <c r="C238" s="61"/>
      <c r="D238" s="61"/>
      <c r="E238" s="90">
        <f>SUM(E239)</f>
        <v>650</v>
      </c>
      <c r="F238" s="90">
        <f t="shared" ref="F238:G238" si="48">SUM(F239)</f>
        <v>0</v>
      </c>
      <c r="G238" s="90">
        <f t="shared" si="48"/>
        <v>50</v>
      </c>
      <c r="H238" s="90">
        <f t="shared" si="41"/>
        <v>700</v>
      </c>
      <c r="I238" s="90"/>
      <c r="J238" s="90">
        <f t="shared" si="38"/>
        <v>700</v>
      </c>
      <c r="K238" s="90"/>
      <c r="L238" s="90">
        <f t="shared" si="39"/>
        <v>700</v>
      </c>
    </row>
    <row r="239" spans="1:12" s="3" customFormat="1" ht="39" hidden="1" customHeight="1">
      <c r="A239" s="147" t="s">
        <v>659</v>
      </c>
      <c r="B239" s="61" t="s">
        <v>94</v>
      </c>
      <c r="C239" s="61" t="s">
        <v>343</v>
      </c>
      <c r="D239" s="61"/>
      <c r="E239" s="90">
        <f>SUM(E241)</f>
        <v>650</v>
      </c>
      <c r="F239" s="90">
        <f t="shared" ref="F239:G239" si="49">SUM(F241)</f>
        <v>0</v>
      </c>
      <c r="G239" s="90">
        <f t="shared" si="49"/>
        <v>50</v>
      </c>
      <c r="H239" s="90">
        <f t="shared" si="41"/>
        <v>700</v>
      </c>
      <c r="I239" s="90"/>
      <c r="J239" s="90">
        <f t="shared" si="38"/>
        <v>700</v>
      </c>
      <c r="K239" s="90"/>
      <c r="L239" s="90">
        <f t="shared" si="39"/>
        <v>700</v>
      </c>
    </row>
    <row r="240" spans="1:12" s="7" customFormat="1" ht="36" hidden="1" customHeight="1">
      <c r="A240" s="32" t="s">
        <v>410</v>
      </c>
      <c r="B240" s="63" t="s">
        <v>94</v>
      </c>
      <c r="C240" s="63" t="s">
        <v>420</v>
      </c>
      <c r="D240" s="61"/>
      <c r="E240" s="64">
        <f>E241</f>
        <v>650</v>
      </c>
      <c r="F240" s="64">
        <f t="shared" ref="F240:G240" si="50">F241</f>
        <v>0</v>
      </c>
      <c r="G240" s="64">
        <f t="shared" si="50"/>
        <v>50</v>
      </c>
      <c r="H240" s="90">
        <f t="shared" si="41"/>
        <v>700</v>
      </c>
      <c r="I240" s="64"/>
      <c r="J240" s="90">
        <f t="shared" si="38"/>
        <v>700</v>
      </c>
      <c r="K240" s="64"/>
      <c r="L240" s="90">
        <f t="shared" si="39"/>
        <v>700</v>
      </c>
    </row>
    <row r="241" spans="1:12" s="7" customFormat="1" ht="31.5" hidden="1" customHeight="1">
      <c r="A241" s="16" t="s">
        <v>11</v>
      </c>
      <c r="B241" s="63" t="s">
        <v>94</v>
      </c>
      <c r="C241" s="63" t="s">
        <v>411</v>
      </c>
      <c r="D241" s="63"/>
      <c r="E241" s="64">
        <f>SUM(E242)</f>
        <v>650</v>
      </c>
      <c r="F241" s="64">
        <f t="shared" ref="F241:G241" si="51">SUM(F242)</f>
        <v>0</v>
      </c>
      <c r="G241" s="64">
        <f t="shared" si="51"/>
        <v>50</v>
      </c>
      <c r="H241" s="90">
        <f t="shared" si="41"/>
        <v>700</v>
      </c>
      <c r="I241" s="64"/>
      <c r="J241" s="90">
        <f t="shared" si="38"/>
        <v>700</v>
      </c>
      <c r="K241" s="64"/>
      <c r="L241" s="90">
        <f t="shared" si="39"/>
        <v>700</v>
      </c>
    </row>
    <row r="242" spans="1:12" s="7" customFormat="1" ht="34.5" hidden="1" customHeight="1">
      <c r="A242" s="23" t="s">
        <v>188</v>
      </c>
      <c r="B242" s="63" t="s">
        <v>94</v>
      </c>
      <c r="C242" s="63" t="s">
        <v>411</v>
      </c>
      <c r="D242" s="63" t="s">
        <v>187</v>
      </c>
      <c r="E242" s="64">
        <v>650</v>
      </c>
      <c r="F242" s="64"/>
      <c r="G242" s="64">
        <v>50</v>
      </c>
      <c r="H242" s="90">
        <f t="shared" si="41"/>
        <v>700</v>
      </c>
      <c r="I242" s="64"/>
      <c r="J242" s="90">
        <f t="shared" si="38"/>
        <v>700</v>
      </c>
      <c r="K242" s="64"/>
      <c r="L242" s="90">
        <f t="shared" si="39"/>
        <v>700</v>
      </c>
    </row>
    <row r="243" spans="1:12" ht="27" customHeight="1">
      <c r="A243" s="21" t="s">
        <v>76</v>
      </c>
      <c r="B243" s="61" t="s">
        <v>52</v>
      </c>
      <c r="C243" s="61"/>
      <c r="D243" s="61"/>
      <c r="E243" s="90">
        <f>SUM(E249,E246)</f>
        <v>13237</v>
      </c>
      <c r="F243" s="90"/>
      <c r="G243" s="90"/>
      <c r="H243" s="90">
        <f t="shared" si="41"/>
        <v>13237</v>
      </c>
      <c r="I243" s="90">
        <f>I249</f>
        <v>105</v>
      </c>
      <c r="J243" s="90">
        <f t="shared" si="38"/>
        <v>13342</v>
      </c>
      <c r="K243" s="90">
        <f>K244</f>
        <v>1000</v>
      </c>
      <c r="L243" s="90">
        <f t="shared" si="39"/>
        <v>14342</v>
      </c>
    </row>
    <row r="244" spans="1:12" ht="47.25" customHeight="1">
      <c r="A244" s="21" t="s">
        <v>661</v>
      </c>
      <c r="B244" s="61" t="s">
        <v>52</v>
      </c>
      <c r="C244" s="61" t="s">
        <v>344</v>
      </c>
      <c r="D244" s="61"/>
      <c r="E244" s="90">
        <f>SUM(E246)</f>
        <v>9942</v>
      </c>
      <c r="F244" s="90"/>
      <c r="G244" s="90"/>
      <c r="H244" s="90">
        <f t="shared" si="41"/>
        <v>9942</v>
      </c>
      <c r="I244" s="90"/>
      <c r="J244" s="90">
        <f t="shared" si="38"/>
        <v>9942</v>
      </c>
      <c r="K244" s="90">
        <f>K245</f>
        <v>1000</v>
      </c>
      <c r="L244" s="90">
        <f t="shared" si="39"/>
        <v>10942</v>
      </c>
    </row>
    <row r="245" spans="1:12" ht="34.5" customHeight="1">
      <c r="A245" s="16" t="s">
        <v>412</v>
      </c>
      <c r="B245" s="63" t="s">
        <v>52</v>
      </c>
      <c r="C245" s="63" t="s">
        <v>413</v>
      </c>
      <c r="D245" s="63"/>
      <c r="E245" s="64">
        <f>SUM(E246)</f>
        <v>9942</v>
      </c>
      <c r="F245" s="64"/>
      <c r="G245" s="64"/>
      <c r="H245" s="90">
        <f t="shared" si="41"/>
        <v>9942</v>
      </c>
      <c r="I245" s="64"/>
      <c r="J245" s="90">
        <f t="shared" si="38"/>
        <v>9942</v>
      </c>
      <c r="K245" s="64">
        <f>K246</f>
        <v>1000</v>
      </c>
      <c r="L245" s="90">
        <f t="shared" si="39"/>
        <v>10942</v>
      </c>
    </row>
    <row r="246" spans="1:12" ht="54.75" customHeight="1">
      <c r="A246" s="16" t="s">
        <v>199</v>
      </c>
      <c r="B246" s="63" t="s">
        <v>52</v>
      </c>
      <c r="C246" s="63" t="s">
        <v>413</v>
      </c>
      <c r="D246" s="63"/>
      <c r="E246" s="64">
        <f>SUM(E247:E248)</f>
        <v>9942</v>
      </c>
      <c r="F246" s="64"/>
      <c r="G246" s="64"/>
      <c r="H246" s="90">
        <f t="shared" si="41"/>
        <v>9942</v>
      </c>
      <c r="I246" s="64"/>
      <c r="J246" s="90">
        <f t="shared" si="38"/>
        <v>9942</v>
      </c>
      <c r="K246" s="64">
        <f>K248</f>
        <v>1000</v>
      </c>
      <c r="L246" s="90">
        <f t="shared" si="39"/>
        <v>10942</v>
      </c>
    </row>
    <row r="247" spans="1:12" ht="33" customHeight="1">
      <c r="A247" s="44" t="s">
        <v>145</v>
      </c>
      <c r="B247" s="63" t="s">
        <v>52</v>
      </c>
      <c r="C247" s="63" t="s">
        <v>413</v>
      </c>
      <c r="D247" s="63" t="s">
        <v>142</v>
      </c>
      <c r="E247" s="64">
        <v>7906</v>
      </c>
      <c r="F247" s="64"/>
      <c r="G247" s="64"/>
      <c r="H247" s="90">
        <f t="shared" si="41"/>
        <v>7906</v>
      </c>
      <c r="I247" s="64"/>
      <c r="J247" s="90">
        <f t="shared" si="38"/>
        <v>7906</v>
      </c>
      <c r="K247" s="64"/>
      <c r="L247" s="90">
        <f t="shared" si="39"/>
        <v>7906</v>
      </c>
    </row>
    <row r="248" spans="1:12" ht="37.5" customHeight="1">
      <c r="A248" s="16" t="s">
        <v>188</v>
      </c>
      <c r="B248" s="63" t="s">
        <v>52</v>
      </c>
      <c r="C248" s="63" t="s">
        <v>413</v>
      </c>
      <c r="D248" s="63" t="s">
        <v>187</v>
      </c>
      <c r="E248" s="64">
        <v>2036</v>
      </c>
      <c r="F248" s="64"/>
      <c r="G248" s="64"/>
      <c r="H248" s="90">
        <f t="shared" si="41"/>
        <v>2036</v>
      </c>
      <c r="I248" s="64"/>
      <c r="J248" s="90">
        <f t="shared" si="38"/>
        <v>2036</v>
      </c>
      <c r="K248" s="64">
        <v>1000</v>
      </c>
      <c r="L248" s="90">
        <f t="shared" si="39"/>
        <v>3036</v>
      </c>
    </row>
    <row r="249" spans="1:12" ht="28.5" hidden="1" customHeight="1">
      <c r="A249" s="21" t="s">
        <v>266</v>
      </c>
      <c r="B249" s="61" t="s">
        <v>52</v>
      </c>
      <c r="C249" s="61" t="s">
        <v>346</v>
      </c>
      <c r="D249" s="61"/>
      <c r="E249" s="90">
        <f>SUM(E250)</f>
        <v>3295</v>
      </c>
      <c r="F249" s="90"/>
      <c r="G249" s="90"/>
      <c r="H249" s="90">
        <f t="shared" si="41"/>
        <v>3295</v>
      </c>
      <c r="I249" s="90">
        <v>105</v>
      </c>
      <c r="J249" s="90">
        <f t="shared" si="38"/>
        <v>3400</v>
      </c>
      <c r="K249" s="90"/>
      <c r="L249" s="90">
        <f t="shared" si="39"/>
        <v>3400</v>
      </c>
    </row>
    <row r="250" spans="1:12" ht="33" hidden="1" customHeight="1">
      <c r="A250" s="30" t="s">
        <v>31</v>
      </c>
      <c r="B250" s="63" t="s">
        <v>52</v>
      </c>
      <c r="C250" s="63" t="s">
        <v>347</v>
      </c>
      <c r="D250" s="63"/>
      <c r="E250" s="64">
        <f>SUM(E253,E251)</f>
        <v>3295</v>
      </c>
      <c r="F250" s="64"/>
      <c r="G250" s="64"/>
      <c r="H250" s="90">
        <f t="shared" si="41"/>
        <v>3295</v>
      </c>
      <c r="I250" s="64">
        <v>105</v>
      </c>
      <c r="J250" s="90">
        <f t="shared" si="38"/>
        <v>3400</v>
      </c>
      <c r="K250" s="64"/>
      <c r="L250" s="90">
        <f t="shared" si="39"/>
        <v>3400</v>
      </c>
    </row>
    <row r="251" spans="1:12" ht="41.25" hidden="1" customHeight="1">
      <c r="A251" s="16" t="s">
        <v>190</v>
      </c>
      <c r="B251" s="63" t="s">
        <v>52</v>
      </c>
      <c r="C251" s="63" t="s">
        <v>348</v>
      </c>
      <c r="D251" s="63"/>
      <c r="E251" s="64">
        <f>SUM(E252)</f>
        <v>2785</v>
      </c>
      <c r="F251" s="64"/>
      <c r="G251" s="64"/>
      <c r="H251" s="90">
        <f t="shared" si="41"/>
        <v>2785</v>
      </c>
      <c r="I251" s="64">
        <v>105</v>
      </c>
      <c r="J251" s="90">
        <f t="shared" si="38"/>
        <v>2890</v>
      </c>
      <c r="K251" s="64"/>
      <c r="L251" s="90">
        <f t="shared" si="39"/>
        <v>2890</v>
      </c>
    </row>
    <row r="252" spans="1:12" ht="39" hidden="1" customHeight="1">
      <c r="A252" s="16" t="s">
        <v>192</v>
      </c>
      <c r="B252" s="63" t="s">
        <v>52</v>
      </c>
      <c r="C252" s="63" t="s">
        <v>348</v>
      </c>
      <c r="D252" s="63" t="s">
        <v>191</v>
      </c>
      <c r="E252" s="64">
        <v>2785</v>
      </c>
      <c r="F252" s="64"/>
      <c r="G252" s="64"/>
      <c r="H252" s="64">
        <f t="shared" si="41"/>
        <v>2785</v>
      </c>
      <c r="I252" s="64">
        <v>105</v>
      </c>
      <c r="J252" s="90">
        <f t="shared" si="38"/>
        <v>2890</v>
      </c>
      <c r="K252" s="64"/>
      <c r="L252" s="90">
        <f t="shared" si="39"/>
        <v>2890</v>
      </c>
    </row>
    <row r="253" spans="1:12" ht="33" hidden="1" customHeight="1">
      <c r="A253" s="16" t="s">
        <v>172</v>
      </c>
      <c r="B253" s="63" t="s">
        <v>52</v>
      </c>
      <c r="C253" s="63" t="s">
        <v>349</v>
      </c>
      <c r="D253" s="63"/>
      <c r="E253" s="64">
        <f>SUM(E254)</f>
        <v>510</v>
      </c>
      <c r="F253" s="64"/>
      <c r="G253" s="64"/>
      <c r="H253" s="90">
        <f t="shared" si="41"/>
        <v>510</v>
      </c>
      <c r="I253" s="64"/>
      <c r="J253" s="90">
        <f t="shared" si="38"/>
        <v>510</v>
      </c>
      <c r="K253" s="64"/>
      <c r="L253" s="90">
        <f t="shared" si="39"/>
        <v>510</v>
      </c>
    </row>
    <row r="254" spans="1:12" ht="36.75" hidden="1" customHeight="1">
      <c r="A254" s="16" t="s">
        <v>188</v>
      </c>
      <c r="B254" s="63" t="s">
        <v>52</v>
      </c>
      <c r="C254" s="63" t="s">
        <v>349</v>
      </c>
      <c r="D254" s="63" t="s">
        <v>187</v>
      </c>
      <c r="E254" s="64">
        <v>510</v>
      </c>
      <c r="F254" s="64"/>
      <c r="G254" s="64"/>
      <c r="H254" s="90">
        <f t="shared" si="41"/>
        <v>510</v>
      </c>
      <c r="I254" s="64"/>
      <c r="J254" s="90">
        <f t="shared" si="38"/>
        <v>510</v>
      </c>
      <c r="K254" s="64"/>
      <c r="L254" s="90">
        <f t="shared" si="39"/>
        <v>510</v>
      </c>
    </row>
    <row r="255" spans="1:12" ht="28.5" customHeight="1">
      <c r="A255" s="21" t="s">
        <v>99</v>
      </c>
      <c r="B255" s="61" t="s">
        <v>100</v>
      </c>
      <c r="C255" s="61"/>
      <c r="D255" s="61"/>
      <c r="E255" s="90">
        <f>E256+E280</f>
        <v>73180.7</v>
      </c>
      <c r="F255" s="90">
        <f t="shared" ref="F255:G255" si="52">F256+F280</f>
        <v>3123</v>
      </c>
      <c r="G255" s="90">
        <f t="shared" si="52"/>
        <v>2100</v>
      </c>
      <c r="H255" s="90">
        <f t="shared" si="41"/>
        <v>78403.7</v>
      </c>
      <c r="I255" s="90">
        <f>I256+I280</f>
        <v>1040</v>
      </c>
      <c r="J255" s="90">
        <f t="shared" si="38"/>
        <v>79443.7</v>
      </c>
      <c r="K255" s="90"/>
      <c r="L255" s="90">
        <f t="shared" si="39"/>
        <v>79443.7</v>
      </c>
    </row>
    <row r="256" spans="1:12" ht="29.25" hidden="1" customHeight="1">
      <c r="A256" s="21" t="s">
        <v>285</v>
      </c>
      <c r="B256" s="61" t="s">
        <v>101</v>
      </c>
      <c r="C256" s="61"/>
      <c r="D256" s="61"/>
      <c r="E256" s="90">
        <f>E257+E278</f>
        <v>64271.3</v>
      </c>
      <c r="F256" s="90">
        <f>F257+F278</f>
        <v>3123</v>
      </c>
      <c r="G256" s="90">
        <f>G257+G278</f>
        <v>2100</v>
      </c>
      <c r="H256" s="90">
        <f t="shared" si="41"/>
        <v>69494.3</v>
      </c>
      <c r="I256" s="90">
        <f>I278</f>
        <v>1000</v>
      </c>
      <c r="J256" s="90">
        <f t="shared" si="38"/>
        <v>70494.3</v>
      </c>
      <c r="K256" s="90"/>
      <c r="L256" s="90">
        <f t="shared" si="39"/>
        <v>70494.3</v>
      </c>
    </row>
    <row r="257" spans="1:12" ht="49.5" hidden="1" customHeight="1">
      <c r="A257" s="37" t="s">
        <v>680</v>
      </c>
      <c r="B257" s="61" t="s">
        <v>101</v>
      </c>
      <c r="C257" s="61" t="s">
        <v>339</v>
      </c>
      <c r="D257" s="61"/>
      <c r="E257" s="90">
        <f>E258</f>
        <v>62771.3</v>
      </c>
      <c r="F257" s="90">
        <f t="shared" ref="F257:G257" si="53">F258</f>
        <v>3123</v>
      </c>
      <c r="G257" s="90">
        <f t="shared" si="53"/>
        <v>1500</v>
      </c>
      <c r="H257" s="90">
        <f t="shared" si="41"/>
        <v>67394.3</v>
      </c>
      <c r="I257" s="90"/>
      <c r="J257" s="90">
        <f t="shared" si="38"/>
        <v>67394.3</v>
      </c>
      <c r="K257" s="90"/>
      <c r="L257" s="90">
        <f t="shared" si="39"/>
        <v>67394.3</v>
      </c>
    </row>
    <row r="258" spans="1:12" ht="41.25" hidden="1" customHeight="1">
      <c r="A258" s="37" t="s">
        <v>7</v>
      </c>
      <c r="B258" s="61" t="s">
        <v>101</v>
      </c>
      <c r="C258" s="61" t="s">
        <v>350</v>
      </c>
      <c r="D258" s="61"/>
      <c r="E258" s="90">
        <f>E259+E267+E272</f>
        <v>62771.3</v>
      </c>
      <c r="F258" s="90">
        <f t="shared" ref="F258:G258" si="54">F259+F267+F272</f>
        <v>3123</v>
      </c>
      <c r="G258" s="90">
        <f t="shared" si="54"/>
        <v>1500</v>
      </c>
      <c r="H258" s="90">
        <f t="shared" si="41"/>
        <v>67394.3</v>
      </c>
      <c r="I258" s="90"/>
      <c r="J258" s="90">
        <f t="shared" si="38"/>
        <v>67394.3</v>
      </c>
      <c r="K258" s="90"/>
      <c r="L258" s="90">
        <f t="shared" si="39"/>
        <v>67394.3</v>
      </c>
    </row>
    <row r="259" spans="1:12" ht="44.25" hidden="1" customHeight="1">
      <c r="A259" s="37" t="s">
        <v>432</v>
      </c>
      <c r="B259" s="61" t="s">
        <v>101</v>
      </c>
      <c r="C259" s="61" t="s">
        <v>426</v>
      </c>
      <c r="D259" s="61"/>
      <c r="E259" s="90">
        <f>SUM(E260,E262)</f>
        <v>35878.800000000003</v>
      </c>
      <c r="F259" s="90">
        <f t="shared" ref="F259:G259" si="55">SUM(F260,F262)</f>
        <v>3123</v>
      </c>
      <c r="G259" s="90">
        <f t="shared" si="55"/>
        <v>700</v>
      </c>
      <c r="H259" s="90">
        <f t="shared" si="41"/>
        <v>39701.800000000003</v>
      </c>
      <c r="I259" s="90"/>
      <c r="J259" s="90">
        <f t="shared" si="38"/>
        <v>39701.800000000003</v>
      </c>
      <c r="K259" s="90"/>
      <c r="L259" s="90">
        <f t="shared" si="39"/>
        <v>39701.800000000003</v>
      </c>
    </row>
    <row r="260" spans="1:12" ht="48" hidden="1" customHeight="1">
      <c r="A260" s="44" t="s">
        <v>273</v>
      </c>
      <c r="B260" s="63" t="s">
        <v>101</v>
      </c>
      <c r="C260" s="63" t="s">
        <v>433</v>
      </c>
      <c r="D260" s="61"/>
      <c r="E260" s="64">
        <f>SUM(E261)</f>
        <v>27019</v>
      </c>
      <c r="F260" s="64">
        <f t="shared" ref="F260:G260" si="56">SUM(F261)</f>
        <v>3123</v>
      </c>
      <c r="G260" s="64">
        <f t="shared" si="56"/>
        <v>0</v>
      </c>
      <c r="H260" s="90">
        <f t="shared" si="41"/>
        <v>30142</v>
      </c>
      <c r="I260" s="64"/>
      <c r="J260" s="90">
        <f t="shared" si="38"/>
        <v>30142</v>
      </c>
      <c r="K260" s="64"/>
      <c r="L260" s="90">
        <f t="shared" si="39"/>
        <v>30142</v>
      </c>
    </row>
    <row r="261" spans="1:12" ht="32.25" hidden="1" customHeight="1">
      <c r="A261" s="23" t="s">
        <v>144</v>
      </c>
      <c r="B261" s="63" t="s">
        <v>101</v>
      </c>
      <c r="C261" s="63" t="s">
        <v>433</v>
      </c>
      <c r="D261" s="63" t="s">
        <v>522</v>
      </c>
      <c r="E261" s="64">
        <v>27019</v>
      </c>
      <c r="F261" s="64">
        <v>3123</v>
      </c>
      <c r="G261" s="64"/>
      <c r="H261" s="90">
        <f t="shared" si="41"/>
        <v>30142</v>
      </c>
      <c r="I261" s="64"/>
      <c r="J261" s="90">
        <f t="shared" si="38"/>
        <v>30142</v>
      </c>
      <c r="K261" s="64"/>
      <c r="L261" s="90">
        <f t="shared" si="39"/>
        <v>30142</v>
      </c>
    </row>
    <row r="262" spans="1:12" ht="33" hidden="1" customHeight="1">
      <c r="A262" s="23" t="s">
        <v>8</v>
      </c>
      <c r="B262" s="63" t="s">
        <v>101</v>
      </c>
      <c r="C262" s="63" t="s">
        <v>434</v>
      </c>
      <c r="D262" s="61"/>
      <c r="E262" s="64">
        <f>SUM(E263)+E264</f>
        <v>8859.7999999999993</v>
      </c>
      <c r="F262" s="64">
        <f t="shared" ref="F262:G262" si="57">SUM(F263)+F264</f>
        <v>0</v>
      </c>
      <c r="G262" s="64">
        <f t="shared" si="57"/>
        <v>700</v>
      </c>
      <c r="H262" s="90">
        <f t="shared" si="41"/>
        <v>9559.7999999999993</v>
      </c>
      <c r="I262" s="64"/>
      <c r="J262" s="90">
        <f t="shared" si="38"/>
        <v>9559.7999999999993</v>
      </c>
      <c r="K262" s="64"/>
      <c r="L262" s="90">
        <f t="shared" si="39"/>
        <v>9559.7999999999993</v>
      </c>
    </row>
    <row r="263" spans="1:12" ht="35.25" hidden="1" customHeight="1">
      <c r="A263" s="23" t="s">
        <v>144</v>
      </c>
      <c r="B263" s="62" t="s">
        <v>101</v>
      </c>
      <c r="C263" s="63" t="s">
        <v>434</v>
      </c>
      <c r="D263" s="63" t="s">
        <v>522</v>
      </c>
      <c r="E263" s="64">
        <v>8000</v>
      </c>
      <c r="F263" s="64"/>
      <c r="G263" s="64">
        <v>693</v>
      </c>
      <c r="H263" s="90">
        <f t="shared" si="41"/>
        <v>8693</v>
      </c>
      <c r="I263" s="64"/>
      <c r="J263" s="90">
        <f t="shared" si="38"/>
        <v>8693</v>
      </c>
      <c r="K263" s="64"/>
      <c r="L263" s="90">
        <f t="shared" si="39"/>
        <v>8693</v>
      </c>
    </row>
    <row r="264" spans="1:12" ht="23.25" hidden="1" customHeight="1">
      <c r="A264" s="23" t="s">
        <v>621</v>
      </c>
      <c r="B264" s="62" t="s">
        <v>101</v>
      </c>
      <c r="C264" s="63"/>
      <c r="D264" s="63"/>
      <c r="E264" s="64">
        <f>E265+E266</f>
        <v>859.8</v>
      </c>
      <c r="F264" s="64"/>
      <c r="G264" s="64">
        <f>G266</f>
        <v>7</v>
      </c>
      <c r="H264" s="90">
        <f t="shared" si="41"/>
        <v>866.8</v>
      </c>
      <c r="I264" s="64"/>
      <c r="J264" s="90">
        <f t="shared" si="38"/>
        <v>866.8</v>
      </c>
      <c r="K264" s="64"/>
      <c r="L264" s="90">
        <f t="shared" si="39"/>
        <v>866.8</v>
      </c>
    </row>
    <row r="265" spans="1:12" ht="16.5" hidden="1" customHeight="1">
      <c r="A265" s="23" t="s">
        <v>634</v>
      </c>
      <c r="B265" s="62" t="s">
        <v>101</v>
      </c>
      <c r="C265" s="63" t="s">
        <v>628</v>
      </c>
      <c r="D265" s="63" t="s">
        <v>590</v>
      </c>
      <c r="E265" s="64">
        <v>858.8</v>
      </c>
      <c r="F265" s="64"/>
      <c r="G265" s="64"/>
      <c r="H265" s="90">
        <f t="shared" si="41"/>
        <v>858.8</v>
      </c>
      <c r="I265" s="64"/>
      <c r="J265" s="90">
        <f t="shared" si="38"/>
        <v>858.8</v>
      </c>
      <c r="K265" s="64"/>
      <c r="L265" s="90">
        <f t="shared" si="39"/>
        <v>858.8</v>
      </c>
    </row>
    <row r="266" spans="1:12" ht="21.75" hidden="1" customHeight="1">
      <c r="A266" s="23" t="s">
        <v>588</v>
      </c>
      <c r="B266" s="62" t="s">
        <v>101</v>
      </c>
      <c r="C266" s="63" t="s">
        <v>629</v>
      </c>
      <c r="D266" s="63" t="s">
        <v>590</v>
      </c>
      <c r="E266" s="64">
        <v>1</v>
      </c>
      <c r="F266" s="64"/>
      <c r="G266" s="64">
        <v>7</v>
      </c>
      <c r="H266" s="90">
        <f t="shared" si="41"/>
        <v>8</v>
      </c>
      <c r="I266" s="64"/>
      <c r="J266" s="90">
        <f t="shared" si="38"/>
        <v>8</v>
      </c>
      <c r="K266" s="64"/>
      <c r="L266" s="90">
        <f t="shared" si="39"/>
        <v>8</v>
      </c>
    </row>
    <row r="267" spans="1:12" ht="21" hidden="1" customHeight="1">
      <c r="A267" s="37" t="s">
        <v>431</v>
      </c>
      <c r="B267" s="61" t="s">
        <v>101</v>
      </c>
      <c r="C267" s="61" t="s">
        <v>427</v>
      </c>
      <c r="D267" s="63"/>
      <c r="E267" s="90">
        <f>E268+E270+E271</f>
        <v>7494.9</v>
      </c>
      <c r="F267" s="90">
        <f t="shared" ref="F267:G267" si="58">F268+F270+F271</f>
        <v>0</v>
      </c>
      <c r="G267" s="90">
        <f t="shared" si="58"/>
        <v>0</v>
      </c>
      <c r="H267" s="90">
        <f t="shared" si="41"/>
        <v>7494.9</v>
      </c>
      <c r="I267" s="90"/>
      <c r="J267" s="90">
        <f t="shared" si="38"/>
        <v>7494.9</v>
      </c>
      <c r="K267" s="90"/>
      <c r="L267" s="90">
        <f t="shared" si="39"/>
        <v>7494.9</v>
      </c>
    </row>
    <row r="268" spans="1:12" ht="23.25" hidden="1" customHeight="1">
      <c r="A268" s="23" t="s">
        <v>9</v>
      </c>
      <c r="B268" s="63" t="s">
        <v>101</v>
      </c>
      <c r="C268" s="63" t="s">
        <v>440</v>
      </c>
      <c r="D268" s="61"/>
      <c r="E268" s="64">
        <f>SUM(E269)</f>
        <v>5620</v>
      </c>
      <c r="F268" s="64">
        <f t="shared" ref="F268:G268" si="59">SUM(F269)</f>
        <v>0</v>
      </c>
      <c r="G268" s="64">
        <f t="shared" si="59"/>
        <v>0</v>
      </c>
      <c r="H268" s="90">
        <f t="shared" si="41"/>
        <v>5620</v>
      </c>
      <c r="I268" s="64"/>
      <c r="J268" s="90">
        <f t="shared" si="38"/>
        <v>5620</v>
      </c>
      <c r="K268" s="64"/>
      <c r="L268" s="90">
        <f t="shared" si="39"/>
        <v>5620</v>
      </c>
    </row>
    <row r="269" spans="1:12" ht="27" hidden="1" customHeight="1">
      <c r="A269" s="23" t="s">
        <v>144</v>
      </c>
      <c r="B269" s="63" t="s">
        <v>101</v>
      </c>
      <c r="C269" s="63" t="s">
        <v>440</v>
      </c>
      <c r="D269" s="63" t="s">
        <v>522</v>
      </c>
      <c r="E269" s="64">
        <v>5620</v>
      </c>
      <c r="F269" s="64"/>
      <c r="G269" s="64"/>
      <c r="H269" s="90">
        <f t="shared" si="41"/>
        <v>5620</v>
      </c>
      <c r="I269" s="64"/>
      <c r="J269" s="90">
        <f t="shared" si="38"/>
        <v>5620</v>
      </c>
      <c r="K269" s="64"/>
      <c r="L269" s="90">
        <f t="shared" si="39"/>
        <v>5620</v>
      </c>
    </row>
    <row r="270" spans="1:12" ht="27" hidden="1" customHeight="1">
      <c r="A270" s="23" t="s">
        <v>634</v>
      </c>
      <c r="B270" s="62" t="s">
        <v>101</v>
      </c>
      <c r="C270" s="63" t="s">
        <v>739</v>
      </c>
      <c r="D270" s="63" t="s">
        <v>143</v>
      </c>
      <c r="E270" s="64">
        <v>1873.9</v>
      </c>
      <c r="F270" s="64"/>
      <c r="G270" s="64"/>
      <c r="H270" s="90">
        <f t="shared" si="41"/>
        <v>1873.9</v>
      </c>
      <c r="I270" s="64"/>
      <c r="J270" s="90">
        <f t="shared" si="38"/>
        <v>1873.9</v>
      </c>
      <c r="K270" s="64"/>
      <c r="L270" s="90">
        <f t="shared" si="39"/>
        <v>1873.9</v>
      </c>
    </row>
    <row r="271" spans="1:12" ht="27" hidden="1" customHeight="1">
      <c r="A271" s="23" t="s">
        <v>588</v>
      </c>
      <c r="B271" s="62" t="s">
        <v>101</v>
      </c>
      <c r="C271" s="63" t="s">
        <v>740</v>
      </c>
      <c r="D271" s="63" t="s">
        <v>143</v>
      </c>
      <c r="E271" s="64">
        <v>1</v>
      </c>
      <c r="F271" s="64"/>
      <c r="G271" s="64"/>
      <c r="H271" s="90">
        <f t="shared" si="41"/>
        <v>1</v>
      </c>
      <c r="I271" s="64"/>
      <c r="J271" s="90">
        <f t="shared" si="38"/>
        <v>1</v>
      </c>
      <c r="K271" s="64"/>
      <c r="L271" s="90">
        <f t="shared" si="39"/>
        <v>1</v>
      </c>
    </row>
    <row r="272" spans="1:12" ht="36" hidden="1" customHeight="1">
      <c r="A272" s="37" t="s">
        <v>428</v>
      </c>
      <c r="B272" s="61" t="s">
        <v>101</v>
      </c>
      <c r="C272" s="61" t="s">
        <v>430</v>
      </c>
      <c r="D272" s="63"/>
      <c r="E272" s="90">
        <f>E273+E275</f>
        <v>19397.599999999999</v>
      </c>
      <c r="F272" s="90">
        <f t="shared" ref="F272:G272" si="60">F273+F275</f>
        <v>0</v>
      </c>
      <c r="G272" s="90">
        <f t="shared" si="60"/>
        <v>800</v>
      </c>
      <c r="H272" s="90">
        <f t="shared" si="41"/>
        <v>20197.599999999999</v>
      </c>
      <c r="I272" s="90"/>
      <c r="J272" s="90">
        <f t="shared" ref="J272:J335" si="61">H272+I272</f>
        <v>20197.599999999999</v>
      </c>
      <c r="K272" s="90"/>
      <c r="L272" s="90">
        <f t="shared" ref="L272:L335" si="62">J272+K272</f>
        <v>20197.599999999999</v>
      </c>
    </row>
    <row r="273" spans="1:12" s="8" customFormat="1" ht="28.5" hidden="1" customHeight="1">
      <c r="A273" s="23" t="s">
        <v>10</v>
      </c>
      <c r="B273" s="63" t="s">
        <v>101</v>
      </c>
      <c r="C273" s="63" t="s">
        <v>429</v>
      </c>
      <c r="D273" s="61"/>
      <c r="E273" s="64">
        <f>E274</f>
        <v>19200</v>
      </c>
      <c r="F273" s="64">
        <f t="shared" ref="F273:G273" si="63">F274</f>
        <v>0</v>
      </c>
      <c r="G273" s="64">
        <f t="shared" si="63"/>
        <v>800</v>
      </c>
      <c r="H273" s="90">
        <f t="shared" ref="H273:H336" si="64">E273+F273+G273</f>
        <v>20000</v>
      </c>
      <c r="I273" s="64"/>
      <c r="J273" s="90">
        <f t="shared" si="61"/>
        <v>20000</v>
      </c>
      <c r="K273" s="64"/>
      <c r="L273" s="90">
        <f t="shared" si="62"/>
        <v>20000</v>
      </c>
    </row>
    <row r="274" spans="1:12" ht="32.25" hidden="1" customHeight="1">
      <c r="A274" s="23" t="s">
        <v>144</v>
      </c>
      <c r="B274" s="62" t="s">
        <v>101</v>
      </c>
      <c r="C274" s="63" t="s">
        <v>429</v>
      </c>
      <c r="D274" s="63" t="s">
        <v>522</v>
      </c>
      <c r="E274" s="64">
        <v>19200</v>
      </c>
      <c r="F274" s="64"/>
      <c r="G274" s="64">
        <v>800</v>
      </c>
      <c r="H274" s="90">
        <f t="shared" si="64"/>
        <v>20000</v>
      </c>
      <c r="I274" s="64"/>
      <c r="J274" s="90">
        <f t="shared" si="61"/>
        <v>20000</v>
      </c>
      <c r="K274" s="64"/>
      <c r="L274" s="90">
        <f t="shared" si="62"/>
        <v>20000</v>
      </c>
    </row>
    <row r="275" spans="1:12" ht="32.25" hidden="1" customHeight="1">
      <c r="A275" s="23" t="s">
        <v>620</v>
      </c>
      <c r="B275" s="62" t="s">
        <v>101</v>
      </c>
      <c r="C275" s="63"/>
      <c r="D275" s="63"/>
      <c r="E275" s="64">
        <f>E276+E277</f>
        <v>197.6</v>
      </c>
      <c r="F275" s="64"/>
      <c r="G275" s="64"/>
      <c r="H275" s="90">
        <f t="shared" si="64"/>
        <v>197.6</v>
      </c>
      <c r="I275" s="64"/>
      <c r="J275" s="90">
        <f t="shared" si="61"/>
        <v>197.6</v>
      </c>
      <c r="K275" s="64"/>
      <c r="L275" s="90">
        <f t="shared" si="62"/>
        <v>197.6</v>
      </c>
    </row>
    <row r="276" spans="1:12" ht="32.25" hidden="1" customHeight="1">
      <c r="A276" s="23" t="s">
        <v>634</v>
      </c>
      <c r="B276" s="62" t="s">
        <v>101</v>
      </c>
      <c r="C276" s="63" t="s">
        <v>619</v>
      </c>
      <c r="D276" s="63" t="s">
        <v>590</v>
      </c>
      <c r="E276" s="64">
        <v>196.6</v>
      </c>
      <c r="F276" s="64"/>
      <c r="G276" s="64"/>
      <c r="H276" s="90">
        <f t="shared" si="64"/>
        <v>196.6</v>
      </c>
      <c r="I276" s="64"/>
      <c r="J276" s="90">
        <f t="shared" si="61"/>
        <v>196.6</v>
      </c>
      <c r="K276" s="64"/>
      <c r="L276" s="90">
        <f t="shared" si="62"/>
        <v>196.6</v>
      </c>
    </row>
    <row r="277" spans="1:12" ht="32.25" hidden="1" customHeight="1">
      <c r="A277" s="23" t="s">
        <v>588</v>
      </c>
      <c r="B277" s="62" t="s">
        <v>101</v>
      </c>
      <c r="C277" s="63" t="s">
        <v>589</v>
      </c>
      <c r="D277" s="63" t="s">
        <v>590</v>
      </c>
      <c r="E277" s="64">
        <v>1</v>
      </c>
      <c r="F277" s="64"/>
      <c r="G277" s="64"/>
      <c r="H277" s="90">
        <f t="shared" si="64"/>
        <v>1</v>
      </c>
      <c r="I277" s="64"/>
      <c r="J277" s="90">
        <f t="shared" si="61"/>
        <v>1</v>
      </c>
      <c r="K277" s="64"/>
      <c r="L277" s="90">
        <f t="shared" si="62"/>
        <v>1</v>
      </c>
    </row>
    <row r="278" spans="1:12" ht="42" hidden="1" customHeight="1">
      <c r="A278" s="21" t="s">
        <v>664</v>
      </c>
      <c r="B278" s="60" t="s">
        <v>101</v>
      </c>
      <c r="C278" s="61" t="s">
        <v>499</v>
      </c>
      <c r="D278" s="61"/>
      <c r="E278" s="90">
        <f>E279</f>
        <v>1500</v>
      </c>
      <c r="F278" s="90">
        <f t="shared" ref="F278:G278" si="65">F279</f>
        <v>0</v>
      </c>
      <c r="G278" s="90">
        <f t="shared" si="65"/>
        <v>600</v>
      </c>
      <c r="H278" s="90">
        <f t="shared" si="64"/>
        <v>2100</v>
      </c>
      <c r="I278" s="90">
        <f>I279</f>
        <v>1000</v>
      </c>
      <c r="J278" s="90">
        <f t="shared" si="61"/>
        <v>3100</v>
      </c>
      <c r="K278" s="90"/>
      <c r="L278" s="90">
        <f t="shared" si="62"/>
        <v>3100</v>
      </c>
    </row>
    <row r="279" spans="1:12" ht="32.25" hidden="1" customHeight="1">
      <c r="A279" s="23" t="s">
        <v>205</v>
      </c>
      <c r="B279" s="62" t="s">
        <v>101</v>
      </c>
      <c r="C279" s="63" t="s">
        <v>499</v>
      </c>
      <c r="D279" s="63" t="s">
        <v>530</v>
      </c>
      <c r="E279" s="64">
        <v>1500</v>
      </c>
      <c r="F279" s="64"/>
      <c r="G279" s="64">
        <v>600</v>
      </c>
      <c r="H279" s="90">
        <f t="shared" si="64"/>
        <v>2100</v>
      </c>
      <c r="I279" s="64">
        <v>1000</v>
      </c>
      <c r="J279" s="90">
        <f t="shared" si="61"/>
        <v>3100</v>
      </c>
      <c r="K279" s="64"/>
      <c r="L279" s="90">
        <f t="shared" si="62"/>
        <v>3100</v>
      </c>
    </row>
    <row r="280" spans="1:12" ht="32.25" hidden="1" customHeight="1">
      <c r="A280" s="40" t="s">
        <v>141</v>
      </c>
      <c r="B280" s="61" t="s">
        <v>102</v>
      </c>
      <c r="C280" s="63"/>
      <c r="D280" s="63"/>
      <c r="E280" s="90">
        <f>E281+E284+E290</f>
        <v>8909.4</v>
      </c>
      <c r="F280" s="90">
        <f>F281+F284+F290</f>
        <v>0</v>
      </c>
      <c r="G280" s="90">
        <f t="shared" ref="G280" si="66">G281+G284+G290</f>
        <v>0</v>
      </c>
      <c r="H280" s="90">
        <f t="shared" si="64"/>
        <v>8909.4</v>
      </c>
      <c r="I280" s="90">
        <f>I284</f>
        <v>40</v>
      </c>
      <c r="J280" s="90">
        <f t="shared" si="61"/>
        <v>8949.4</v>
      </c>
      <c r="K280" s="90"/>
      <c r="L280" s="90">
        <f t="shared" si="62"/>
        <v>8949.4</v>
      </c>
    </row>
    <row r="281" spans="1:12" ht="32.25" hidden="1" customHeight="1">
      <c r="A281" s="21" t="s">
        <v>536</v>
      </c>
      <c r="B281" s="61" t="s">
        <v>102</v>
      </c>
      <c r="C281" s="61" t="s">
        <v>537</v>
      </c>
      <c r="D281" s="61"/>
      <c r="E281" s="90">
        <f>E282</f>
        <v>5934</v>
      </c>
      <c r="F281" s="90">
        <f t="shared" ref="F281:G281" si="67">F282</f>
        <v>0</v>
      </c>
      <c r="G281" s="90">
        <f t="shared" si="67"/>
        <v>0</v>
      </c>
      <c r="H281" s="90">
        <f t="shared" si="64"/>
        <v>5934</v>
      </c>
      <c r="I281" s="90"/>
      <c r="J281" s="90">
        <f t="shared" si="61"/>
        <v>5934</v>
      </c>
      <c r="K281" s="90"/>
      <c r="L281" s="90">
        <f t="shared" si="62"/>
        <v>5934</v>
      </c>
    </row>
    <row r="282" spans="1:12" ht="32.25" hidden="1" customHeight="1">
      <c r="A282" s="23" t="s">
        <v>538</v>
      </c>
      <c r="B282" s="63" t="s">
        <v>102</v>
      </c>
      <c r="C282" s="63" t="s">
        <v>537</v>
      </c>
      <c r="D282" s="63"/>
      <c r="E282" s="64">
        <f>E283</f>
        <v>5934</v>
      </c>
      <c r="F282" s="64">
        <f t="shared" ref="F282:G282" si="68">F283</f>
        <v>0</v>
      </c>
      <c r="G282" s="64">
        <f t="shared" si="68"/>
        <v>0</v>
      </c>
      <c r="H282" s="90">
        <f t="shared" si="64"/>
        <v>5934</v>
      </c>
      <c r="I282" s="64"/>
      <c r="J282" s="90">
        <f t="shared" si="61"/>
        <v>5934</v>
      </c>
      <c r="K282" s="64"/>
      <c r="L282" s="90">
        <f t="shared" si="62"/>
        <v>5934</v>
      </c>
    </row>
    <row r="283" spans="1:12" ht="32.25" hidden="1" customHeight="1">
      <c r="A283" s="23" t="s">
        <v>144</v>
      </c>
      <c r="B283" s="63" t="s">
        <v>102</v>
      </c>
      <c r="C283" s="63" t="s">
        <v>537</v>
      </c>
      <c r="D283" s="63" t="s">
        <v>522</v>
      </c>
      <c r="E283" s="64">
        <v>5934</v>
      </c>
      <c r="F283" s="64"/>
      <c r="G283" s="64"/>
      <c r="H283" s="90">
        <f t="shared" si="64"/>
        <v>5934</v>
      </c>
      <c r="I283" s="64"/>
      <c r="J283" s="90">
        <f t="shared" si="61"/>
        <v>5934</v>
      </c>
      <c r="K283" s="64"/>
      <c r="L283" s="90">
        <f t="shared" si="62"/>
        <v>5934</v>
      </c>
    </row>
    <row r="284" spans="1:12" ht="30" hidden="1" customHeight="1">
      <c r="A284" s="21" t="s">
        <v>266</v>
      </c>
      <c r="B284" s="61" t="s">
        <v>102</v>
      </c>
      <c r="C284" s="61" t="s">
        <v>224</v>
      </c>
      <c r="D284" s="61"/>
      <c r="E284" s="90">
        <f>SUM(E285)</f>
        <v>1716</v>
      </c>
      <c r="F284" s="90"/>
      <c r="G284" s="90"/>
      <c r="H284" s="90">
        <f t="shared" si="64"/>
        <v>1716</v>
      </c>
      <c r="I284" s="64">
        <v>40</v>
      </c>
      <c r="J284" s="90">
        <f t="shared" si="61"/>
        <v>1756</v>
      </c>
      <c r="K284" s="64"/>
      <c r="L284" s="90">
        <f t="shared" si="62"/>
        <v>1756</v>
      </c>
    </row>
    <row r="285" spans="1:12" ht="36" hidden="1" customHeight="1">
      <c r="A285" s="30" t="s">
        <v>202</v>
      </c>
      <c r="B285" s="63" t="s">
        <v>102</v>
      </c>
      <c r="C285" s="63" t="s">
        <v>351</v>
      </c>
      <c r="D285" s="63"/>
      <c r="E285" s="64">
        <f>SUM(E286,E288)</f>
        <v>1716</v>
      </c>
      <c r="F285" s="64"/>
      <c r="G285" s="64"/>
      <c r="H285" s="90">
        <f t="shared" si="64"/>
        <v>1716</v>
      </c>
      <c r="I285" s="64">
        <v>40</v>
      </c>
      <c r="J285" s="90">
        <f t="shared" si="61"/>
        <v>1756</v>
      </c>
      <c r="K285" s="64"/>
      <c r="L285" s="90">
        <f t="shared" si="62"/>
        <v>1756</v>
      </c>
    </row>
    <row r="286" spans="1:12" ht="40.5" hidden="1" customHeight="1">
      <c r="A286" s="16" t="s">
        <v>190</v>
      </c>
      <c r="B286" s="63" t="s">
        <v>102</v>
      </c>
      <c r="C286" s="63" t="s">
        <v>352</v>
      </c>
      <c r="D286" s="63"/>
      <c r="E286" s="64">
        <f>SUM(E287)</f>
        <v>1701</v>
      </c>
      <c r="F286" s="64"/>
      <c r="G286" s="64"/>
      <c r="H286" s="90">
        <f t="shared" si="64"/>
        <v>1701</v>
      </c>
      <c r="I286" s="64">
        <v>40</v>
      </c>
      <c r="J286" s="90">
        <f t="shared" si="61"/>
        <v>1741</v>
      </c>
      <c r="K286" s="64"/>
      <c r="L286" s="90">
        <f t="shared" si="62"/>
        <v>1741</v>
      </c>
    </row>
    <row r="287" spans="1:12" ht="29.25" hidden="1" customHeight="1">
      <c r="A287" s="16" t="s">
        <v>192</v>
      </c>
      <c r="B287" s="63" t="s">
        <v>102</v>
      </c>
      <c r="C287" s="63" t="s">
        <v>352</v>
      </c>
      <c r="D287" s="63" t="s">
        <v>191</v>
      </c>
      <c r="E287" s="64">
        <v>1701</v>
      </c>
      <c r="F287" s="64"/>
      <c r="G287" s="64"/>
      <c r="H287" s="90">
        <f t="shared" si="64"/>
        <v>1701</v>
      </c>
      <c r="I287" s="64">
        <v>40</v>
      </c>
      <c r="J287" s="90">
        <f t="shared" si="61"/>
        <v>1741</v>
      </c>
      <c r="K287" s="64"/>
      <c r="L287" s="90">
        <f t="shared" si="62"/>
        <v>1741</v>
      </c>
    </row>
    <row r="288" spans="1:12" ht="38.25" hidden="1" customHeight="1">
      <c r="A288" s="16" t="s">
        <v>172</v>
      </c>
      <c r="B288" s="63" t="s">
        <v>102</v>
      </c>
      <c r="C288" s="63" t="s">
        <v>353</v>
      </c>
      <c r="D288" s="63"/>
      <c r="E288" s="64">
        <f>SUM(E289)</f>
        <v>15</v>
      </c>
      <c r="F288" s="64"/>
      <c r="G288" s="64"/>
      <c r="H288" s="90">
        <f t="shared" si="64"/>
        <v>15</v>
      </c>
      <c r="I288" s="64"/>
      <c r="J288" s="90">
        <f t="shared" si="61"/>
        <v>15</v>
      </c>
      <c r="K288" s="64"/>
      <c r="L288" s="90">
        <f t="shared" si="62"/>
        <v>15</v>
      </c>
    </row>
    <row r="289" spans="1:12" ht="29.25" hidden="1" customHeight="1">
      <c r="A289" s="16" t="s">
        <v>188</v>
      </c>
      <c r="B289" s="63" t="s">
        <v>102</v>
      </c>
      <c r="C289" s="63" t="s">
        <v>353</v>
      </c>
      <c r="D289" s="63" t="s">
        <v>187</v>
      </c>
      <c r="E289" s="64">
        <v>15</v>
      </c>
      <c r="F289" s="64"/>
      <c r="G289" s="64"/>
      <c r="H289" s="90">
        <f t="shared" si="64"/>
        <v>15</v>
      </c>
      <c r="I289" s="64"/>
      <c r="J289" s="90">
        <f t="shared" si="61"/>
        <v>15</v>
      </c>
      <c r="K289" s="64"/>
      <c r="L289" s="90">
        <f t="shared" si="62"/>
        <v>15</v>
      </c>
    </row>
    <row r="290" spans="1:12" ht="28.5" hidden="1" customHeight="1">
      <c r="A290" s="37" t="s">
        <v>681</v>
      </c>
      <c r="B290" s="61" t="s">
        <v>102</v>
      </c>
      <c r="C290" s="61" t="s">
        <v>594</v>
      </c>
      <c r="D290" s="61"/>
      <c r="E290" s="90">
        <f>E291+E292</f>
        <v>1259.4000000000001</v>
      </c>
      <c r="F290" s="90"/>
      <c r="G290" s="64"/>
      <c r="H290" s="90">
        <f t="shared" si="64"/>
        <v>1259.4000000000001</v>
      </c>
      <c r="I290" s="64"/>
      <c r="J290" s="90">
        <f t="shared" si="61"/>
        <v>1259.4000000000001</v>
      </c>
      <c r="K290" s="64"/>
      <c r="L290" s="90">
        <f t="shared" si="62"/>
        <v>1259.4000000000001</v>
      </c>
    </row>
    <row r="291" spans="1:12" ht="48.75" hidden="1" customHeight="1">
      <c r="A291" s="16" t="s">
        <v>596</v>
      </c>
      <c r="B291" s="63" t="s">
        <v>102</v>
      </c>
      <c r="C291" s="63" t="s">
        <v>593</v>
      </c>
      <c r="D291" s="63" t="s">
        <v>187</v>
      </c>
      <c r="E291" s="64">
        <v>1258.4000000000001</v>
      </c>
      <c r="F291" s="64"/>
      <c r="G291" s="64"/>
      <c r="H291" s="90">
        <f t="shared" si="64"/>
        <v>1258.4000000000001</v>
      </c>
      <c r="I291" s="64"/>
      <c r="J291" s="90">
        <f t="shared" si="61"/>
        <v>1258.4000000000001</v>
      </c>
      <c r="K291" s="64"/>
      <c r="L291" s="90">
        <f t="shared" si="62"/>
        <v>1258.4000000000001</v>
      </c>
    </row>
    <row r="292" spans="1:12" ht="32.25" hidden="1" customHeight="1">
      <c r="A292" s="16" t="s">
        <v>597</v>
      </c>
      <c r="B292" s="63" t="s">
        <v>102</v>
      </c>
      <c r="C292" s="63" t="s">
        <v>595</v>
      </c>
      <c r="D292" s="63" t="s">
        <v>187</v>
      </c>
      <c r="E292" s="64">
        <v>1</v>
      </c>
      <c r="F292" s="64"/>
      <c r="G292" s="64"/>
      <c r="H292" s="90">
        <f t="shared" si="64"/>
        <v>1</v>
      </c>
      <c r="I292" s="64"/>
      <c r="J292" s="90">
        <f t="shared" si="61"/>
        <v>1</v>
      </c>
      <c r="K292" s="64"/>
      <c r="L292" s="90">
        <f t="shared" si="62"/>
        <v>1</v>
      </c>
    </row>
    <row r="293" spans="1:12" ht="25.5" customHeight="1">
      <c r="A293" s="21" t="s">
        <v>116</v>
      </c>
      <c r="B293" s="61" t="s">
        <v>215</v>
      </c>
      <c r="C293" s="61"/>
      <c r="D293" s="61"/>
      <c r="E293" s="90">
        <f>SUM(E294,E299,E320,E326)</f>
        <v>19876.2</v>
      </c>
      <c r="F293" s="90">
        <f>SUM(F294,F299,F320,F326)</f>
        <v>0</v>
      </c>
      <c r="G293" s="90">
        <f>SUM(G294,G299,G320,G326)</f>
        <v>1700</v>
      </c>
      <c r="H293" s="90">
        <f t="shared" si="64"/>
        <v>21576.2</v>
      </c>
      <c r="I293" s="90"/>
      <c r="J293" s="90">
        <f t="shared" si="61"/>
        <v>21576.2</v>
      </c>
      <c r="K293" s="90">
        <f>K299</f>
        <v>16638.3</v>
      </c>
      <c r="L293" s="90">
        <f t="shared" si="62"/>
        <v>38214.5</v>
      </c>
    </row>
    <row r="294" spans="1:12" ht="33.75" hidden="1" customHeight="1">
      <c r="A294" s="40" t="s">
        <v>656</v>
      </c>
      <c r="B294" s="61" t="s">
        <v>305</v>
      </c>
      <c r="C294" s="61"/>
      <c r="D294" s="61"/>
      <c r="E294" s="90">
        <f>SUM(E295)</f>
        <v>7300</v>
      </c>
      <c r="F294" s="90"/>
      <c r="G294" s="90"/>
      <c r="H294" s="90">
        <f t="shared" si="64"/>
        <v>7300</v>
      </c>
      <c r="I294" s="90"/>
      <c r="J294" s="90">
        <f t="shared" si="61"/>
        <v>7300</v>
      </c>
      <c r="K294" s="90"/>
      <c r="L294" s="90">
        <f t="shared" si="62"/>
        <v>7300</v>
      </c>
    </row>
    <row r="295" spans="1:12" s="3" customFormat="1" ht="28.5" hidden="1" customHeight="1">
      <c r="A295" s="21" t="s">
        <v>213</v>
      </c>
      <c r="B295" s="61" t="s">
        <v>305</v>
      </c>
      <c r="C295" s="61"/>
      <c r="D295" s="61"/>
      <c r="E295" s="90">
        <f>SUM(E296)</f>
        <v>7300</v>
      </c>
      <c r="F295" s="90"/>
      <c r="G295" s="90"/>
      <c r="H295" s="90">
        <f t="shared" si="64"/>
        <v>7300</v>
      </c>
      <c r="I295" s="90"/>
      <c r="J295" s="90">
        <f t="shared" si="61"/>
        <v>7300</v>
      </c>
      <c r="K295" s="90"/>
      <c r="L295" s="90">
        <f t="shared" si="62"/>
        <v>7300</v>
      </c>
    </row>
    <row r="296" spans="1:12" s="3" customFormat="1" ht="36.75" hidden="1" customHeight="1">
      <c r="A296" s="30" t="s">
        <v>468</v>
      </c>
      <c r="B296" s="61" t="s">
        <v>305</v>
      </c>
      <c r="C296" s="63" t="s">
        <v>467</v>
      </c>
      <c r="D296" s="61"/>
      <c r="E296" s="90">
        <f>SUM(E297)</f>
        <v>7300</v>
      </c>
      <c r="F296" s="90"/>
      <c r="G296" s="90"/>
      <c r="H296" s="90">
        <f t="shared" si="64"/>
        <v>7300</v>
      </c>
      <c r="I296" s="90"/>
      <c r="J296" s="90">
        <f t="shared" si="61"/>
        <v>7300</v>
      </c>
      <c r="K296" s="90"/>
      <c r="L296" s="90">
        <f t="shared" si="62"/>
        <v>7300</v>
      </c>
    </row>
    <row r="297" spans="1:12" ht="30.75" hidden="1" customHeight="1">
      <c r="A297" s="16" t="s">
        <v>274</v>
      </c>
      <c r="B297" s="63" t="s">
        <v>305</v>
      </c>
      <c r="C297" s="63" t="s">
        <v>466</v>
      </c>
      <c r="D297" s="63"/>
      <c r="E297" s="64">
        <f>SUM(E298)</f>
        <v>7300</v>
      </c>
      <c r="F297" s="64"/>
      <c r="G297" s="64"/>
      <c r="H297" s="90">
        <f t="shared" si="64"/>
        <v>7300</v>
      </c>
      <c r="I297" s="64"/>
      <c r="J297" s="90">
        <f t="shared" si="61"/>
        <v>7300</v>
      </c>
      <c r="K297" s="64"/>
      <c r="L297" s="90">
        <f t="shared" si="62"/>
        <v>7300</v>
      </c>
    </row>
    <row r="298" spans="1:12" ht="22.5" hidden="1" customHeight="1">
      <c r="A298" s="16" t="s">
        <v>147</v>
      </c>
      <c r="B298" s="63" t="s">
        <v>305</v>
      </c>
      <c r="C298" s="63" t="s">
        <v>466</v>
      </c>
      <c r="D298" s="63" t="s">
        <v>535</v>
      </c>
      <c r="E298" s="64">
        <v>7300</v>
      </c>
      <c r="F298" s="64"/>
      <c r="G298" s="64"/>
      <c r="H298" s="90">
        <f t="shared" si="64"/>
        <v>7300</v>
      </c>
      <c r="I298" s="64"/>
      <c r="J298" s="90">
        <f t="shared" si="61"/>
        <v>7300</v>
      </c>
      <c r="K298" s="64"/>
      <c r="L298" s="90">
        <f t="shared" si="62"/>
        <v>7300</v>
      </c>
    </row>
    <row r="299" spans="1:12" ht="34.5" customHeight="1">
      <c r="A299" s="21" t="s">
        <v>108</v>
      </c>
      <c r="B299" s="61" t="s">
        <v>97</v>
      </c>
      <c r="C299" s="61"/>
      <c r="D299" s="61"/>
      <c r="E299" s="90">
        <f>SUM(E300,E306)</f>
        <v>5376.2</v>
      </c>
      <c r="F299" s="90">
        <f t="shared" ref="F299:G299" si="69">SUM(F300,F306)</f>
        <v>0</v>
      </c>
      <c r="G299" s="90">
        <f t="shared" si="69"/>
        <v>1700</v>
      </c>
      <c r="H299" s="90">
        <f t="shared" si="64"/>
        <v>7076.2</v>
      </c>
      <c r="I299" s="90"/>
      <c r="J299" s="90">
        <f t="shared" si="61"/>
        <v>7076.2</v>
      </c>
      <c r="K299" s="90">
        <f>K300</f>
        <v>16638.3</v>
      </c>
      <c r="L299" s="90">
        <f t="shared" si="62"/>
        <v>23714.5</v>
      </c>
    </row>
    <row r="300" spans="1:12" ht="38.25" customHeight="1">
      <c r="A300" s="21" t="s">
        <v>749</v>
      </c>
      <c r="B300" s="61" t="s">
        <v>97</v>
      </c>
      <c r="C300" s="61" t="s">
        <v>354</v>
      </c>
      <c r="D300" s="61"/>
      <c r="E300" s="90">
        <f>E301</f>
        <v>3500</v>
      </c>
      <c r="F300" s="90">
        <f t="shared" ref="F300:G300" si="70">F301</f>
        <v>0</v>
      </c>
      <c r="G300" s="90">
        <f t="shared" si="70"/>
        <v>1700</v>
      </c>
      <c r="H300" s="90">
        <f t="shared" si="64"/>
        <v>5200</v>
      </c>
      <c r="I300" s="90"/>
      <c r="J300" s="90">
        <f t="shared" si="61"/>
        <v>5200</v>
      </c>
      <c r="K300" s="90">
        <f>K301</f>
        <v>16638.3</v>
      </c>
      <c r="L300" s="90">
        <f t="shared" si="62"/>
        <v>21838.3</v>
      </c>
    </row>
    <row r="301" spans="1:12" ht="36.75" customHeight="1">
      <c r="A301" s="16" t="s">
        <v>377</v>
      </c>
      <c r="B301" s="63" t="s">
        <v>97</v>
      </c>
      <c r="C301" s="63" t="s">
        <v>414</v>
      </c>
      <c r="D301" s="61"/>
      <c r="E301" s="90">
        <f>SUM(E302)+E304</f>
        <v>3500</v>
      </c>
      <c r="F301" s="90">
        <f t="shared" ref="F301:G301" si="71">SUM(F302)+F304</f>
        <v>0</v>
      </c>
      <c r="G301" s="90">
        <f t="shared" si="71"/>
        <v>1700</v>
      </c>
      <c r="H301" s="90">
        <f t="shared" si="64"/>
        <v>5200</v>
      </c>
      <c r="I301" s="90"/>
      <c r="J301" s="90">
        <f t="shared" si="61"/>
        <v>5200</v>
      </c>
      <c r="K301" s="90">
        <f>K304</f>
        <v>16638.3</v>
      </c>
      <c r="L301" s="90">
        <f t="shared" si="62"/>
        <v>21838.3</v>
      </c>
    </row>
    <row r="302" spans="1:12" ht="36.75" customHeight="1">
      <c r="A302" s="16" t="s">
        <v>13</v>
      </c>
      <c r="B302" s="63" t="s">
        <v>97</v>
      </c>
      <c r="C302" s="63" t="s">
        <v>546</v>
      </c>
      <c r="D302" s="61"/>
      <c r="E302" s="90">
        <f>SUM(E303)</f>
        <v>3500</v>
      </c>
      <c r="F302" s="90">
        <f t="shared" ref="F302:G302" si="72">SUM(F303)</f>
        <v>0</v>
      </c>
      <c r="G302" s="90">
        <f t="shared" si="72"/>
        <v>1700</v>
      </c>
      <c r="H302" s="90">
        <f t="shared" si="64"/>
        <v>5200</v>
      </c>
      <c r="I302" s="90"/>
      <c r="J302" s="90">
        <f t="shared" si="61"/>
        <v>5200</v>
      </c>
      <c r="K302" s="90"/>
      <c r="L302" s="90">
        <f t="shared" si="62"/>
        <v>5200</v>
      </c>
    </row>
    <row r="303" spans="1:12" s="3" customFormat="1" ht="31.5" customHeight="1">
      <c r="A303" s="27" t="s">
        <v>150</v>
      </c>
      <c r="B303" s="63" t="s">
        <v>97</v>
      </c>
      <c r="C303" s="63" t="s">
        <v>546</v>
      </c>
      <c r="D303" s="63" t="s">
        <v>148</v>
      </c>
      <c r="E303" s="64">
        <v>3500</v>
      </c>
      <c r="F303" s="64"/>
      <c r="G303" s="64">
        <v>1700</v>
      </c>
      <c r="H303" s="90">
        <f t="shared" si="64"/>
        <v>5200</v>
      </c>
      <c r="I303" s="64"/>
      <c r="J303" s="90">
        <f t="shared" si="61"/>
        <v>5200</v>
      </c>
      <c r="K303" s="64"/>
      <c r="L303" s="90">
        <f t="shared" si="62"/>
        <v>5200</v>
      </c>
    </row>
    <row r="304" spans="1:12" s="3" customFormat="1" ht="31.5" customHeight="1">
      <c r="A304" s="71" t="s">
        <v>534</v>
      </c>
      <c r="B304" s="62" t="s">
        <v>97</v>
      </c>
      <c r="C304" s="63" t="s">
        <v>618</v>
      </c>
      <c r="D304" s="63"/>
      <c r="E304" s="64">
        <f>E305</f>
        <v>0</v>
      </c>
      <c r="F304" s="64"/>
      <c r="G304" s="64"/>
      <c r="H304" s="90">
        <f t="shared" si="64"/>
        <v>0</v>
      </c>
      <c r="I304" s="64"/>
      <c r="J304" s="90">
        <f t="shared" si="61"/>
        <v>0</v>
      </c>
      <c r="K304" s="64">
        <f>K305</f>
        <v>16638.3</v>
      </c>
      <c r="L304" s="90">
        <f t="shared" si="62"/>
        <v>16638.3</v>
      </c>
    </row>
    <row r="305" spans="1:12" s="3" customFormat="1" ht="31.5" customHeight="1">
      <c r="A305" s="27" t="s">
        <v>150</v>
      </c>
      <c r="B305" s="62" t="s">
        <v>97</v>
      </c>
      <c r="C305" s="63" t="s">
        <v>618</v>
      </c>
      <c r="D305" s="63" t="s">
        <v>148</v>
      </c>
      <c r="E305" s="64">
        <v>0</v>
      </c>
      <c r="F305" s="64"/>
      <c r="G305" s="64"/>
      <c r="H305" s="90">
        <f t="shared" si="64"/>
        <v>0</v>
      </c>
      <c r="I305" s="64"/>
      <c r="J305" s="90">
        <f t="shared" si="61"/>
        <v>0</v>
      </c>
      <c r="K305" s="64">
        <v>16638.3</v>
      </c>
      <c r="L305" s="90">
        <f t="shared" si="62"/>
        <v>16638.3</v>
      </c>
    </row>
    <row r="306" spans="1:12" s="3" customFormat="1" ht="38.25" customHeight="1">
      <c r="A306" s="147" t="s">
        <v>682</v>
      </c>
      <c r="B306" s="61" t="s">
        <v>97</v>
      </c>
      <c r="C306" s="61" t="s">
        <v>261</v>
      </c>
      <c r="D306" s="61"/>
      <c r="E306" s="90">
        <f>SUM(E307)</f>
        <v>1876.2</v>
      </c>
      <c r="F306" s="90"/>
      <c r="G306" s="90"/>
      <c r="H306" s="90">
        <f t="shared" si="64"/>
        <v>1876.2</v>
      </c>
      <c r="I306" s="90"/>
      <c r="J306" s="90">
        <f t="shared" si="61"/>
        <v>1876.2</v>
      </c>
      <c r="K306" s="90"/>
      <c r="L306" s="90">
        <f t="shared" si="62"/>
        <v>1876.2</v>
      </c>
    </row>
    <row r="307" spans="1:12" s="3" customFormat="1" ht="25.5" customHeight="1">
      <c r="A307" s="70" t="s">
        <v>12</v>
      </c>
      <c r="B307" s="63" t="s">
        <v>97</v>
      </c>
      <c r="C307" s="63" t="s">
        <v>355</v>
      </c>
      <c r="D307" s="63"/>
      <c r="E307" s="64">
        <f>SUM(E309)</f>
        <v>1876.2</v>
      </c>
      <c r="F307" s="64"/>
      <c r="G307" s="64"/>
      <c r="H307" s="90">
        <f t="shared" si="64"/>
        <v>1876.2</v>
      </c>
      <c r="I307" s="64"/>
      <c r="J307" s="90">
        <f t="shared" si="61"/>
        <v>1876.2</v>
      </c>
      <c r="K307" s="64"/>
      <c r="L307" s="90">
        <f t="shared" si="62"/>
        <v>1876.2</v>
      </c>
    </row>
    <row r="308" spans="1:12" s="3" customFormat="1" ht="29.25" customHeight="1">
      <c r="A308" s="32" t="s">
        <v>421</v>
      </c>
      <c r="B308" s="63" t="s">
        <v>97</v>
      </c>
      <c r="C308" s="63" t="s">
        <v>422</v>
      </c>
      <c r="D308" s="63"/>
      <c r="E308" s="64">
        <f>E309</f>
        <v>1876.2</v>
      </c>
      <c r="F308" s="64"/>
      <c r="G308" s="64"/>
      <c r="H308" s="90">
        <f t="shared" si="64"/>
        <v>1876.2</v>
      </c>
      <c r="I308" s="64"/>
      <c r="J308" s="90">
        <f t="shared" si="61"/>
        <v>1876.2</v>
      </c>
      <c r="K308" s="64"/>
      <c r="L308" s="90">
        <f t="shared" si="62"/>
        <v>1876.2</v>
      </c>
    </row>
    <row r="309" spans="1:12" ht="54" customHeight="1">
      <c r="A309" s="16" t="s">
        <v>3</v>
      </c>
      <c r="B309" s="63" t="s">
        <v>97</v>
      </c>
      <c r="C309" s="63" t="s">
        <v>423</v>
      </c>
      <c r="D309" s="63"/>
      <c r="E309" s="64">
        <f>SUM(E310)</f>
        <v>1876.2</v>
      </c>
      <c r="F309" s="64"/>
      <c r="G309" s="64"/>
      <c r="H309" s="90">
        <f t="shared" si="64"/>
        <v>1876.2</v>
      </c>
      <c r="I309" s="64"/>
      <c r="J309" s="90">
        <f t="shared" si="61"/>
        <v>1876.2</v>
      </c>
      <c r="K309" s="64"/>
      <c r="L309" s="90">
        <f t="shared" si="62"/>
        <v>1876.2</v>
      </c>
    </row>
    <row r="310" spans="1:12" s="3" customFormat="1" ht="27" customHeight="1">
      <c r="A310" s="16" t="s">
        <v>144</v>
      </c>
      <c r="B310" s="63" t="s">
        <v>97</v>
      </c>
      <c r="C310" s="63" t="s">
        <v>423</v>
      </c>
      <c r="D310" s="63" t="s">
        <v>522</v>
      </c>
      <c r="E310" s="64">
        <v>1876.2</v>
      </c>
      <c r="F310" s="64"/>
      <c r="G310" s="64"/>
      <c r="H310" s="90">
        <f t="shared" si="64"/>
        <v>1876.2</v>
      </c>
      <c r="I310" s="64"/>
      <c r="J310" s="90">
        <f t="shared" si="61"/>
        <v>1876.2</v>
      </c>
      <c r="K310" s="64"/>
      <c r="L310" s="90">
        <f t="shared" si="62"/>
        <v>1876.2</v>
      </c>
    </row>
    <row r="311" spans="1:12" s="3" customFormat="1" ht="67.5" hidden="1" customHeight="1">
      <c r="A311" s="37"/>
      <c r="B311" s="61"/>
      <c r="C311" s="61"/>
      <c r="D311" s="63"/>
      <c r="E311" s="90"/>
      <c r="F311" s="90"/>
      <c r="G311" s="64"/>
      <c r="H311" s="90"/>
      <c r="I311" s="64"/>
      <c r="J311" s="90"/>
      <c r="K311" s="64"/>
      <c r="L311" s="90"/>
    </row>
    <row r="312" spans="1:12" s="8" customFormat="1" ht="47.25" hidden="1" customHeight="1">
      <c r="A312" s="147"/>
      <c r="B312" s="61"/>
      <c r="C312" s="61"/>
      <c r="D312" s="61"/>
      <c r="E312" s="90"/>
      <c r="F312" s="90"/>
      <c r="G312" s="90"/>
      <c r="H312" s="90"/>
      <c r="I312" s="90"/>
      <c r="J312" s="90"/>
      <c r="K312" s="90"/>
      <c r="L312" s="90"/>
    </row>
    <row r="313" spans="1:12" s="8" customFormat="1" ht="50.25" hidden="1" customHeight="1">
      <c r="A313" s="32"/>
      <c r="B313" s="63"/>
      <c r="C313" s="63"/>
      <c r="D313" s="61"/>
      <c r="E313" s="64"/>
      <c r="F313" s="64"/>
      <c r="G313" s="90"/>
      <c r="H313" s="90"/>
      <c r="I313" s="90"/>
      <c r="J313" s="90"/>
      <c r="K313" s="90"/>
      <c r="L313" s="90"/>
    </row>
    <row r="314" spans="1:12" s="3" customFormat="1" ht="45" hidden="1" customHeight="1">
      <c r="A314" s="27"/>
      <c r="B314" s="62"/>
      <c r="C314" s="63"/>
      <c r="D314" s="63"/>
      <c r="E314" s="64"/>
      <c r="F314" s="64"/>
      <c r="G314" s="64"/>
      <c r="H314" s="90"/>
      <c r="I314" s="64"/>
      <c r="J314" s="90"/>
      <c r="K314" s="64"/>
      <c r="L314" s="90"/>
    </row>
    <row r="315" spans="1:12" ht="34.5" hidden="1" customHeight="1">
      <c r="A315" s="27"/>
      <c r="B315" s="62"/>
      <c r="C315" s="63"/>
      <c r="D315" s="63"/>
      <c r="E315" s="64"/>
      <c r="F315" s="64"/>
      <c r="G315" s="64"/>
      <c r="H315" s="90"/>
      <c r="I315" s="64"/>
      <c r="J315" s="90"/>
      <c r="K315" s="64"/>
      <c r="L315" s="90"/>
    </row>
    <row r="316" spans="1:12" s="8" customFormat="1" ht="45" hidden="1" customHeight="1">
      <c r="A316" s="21"/>
      <c r="B316" s="61"/>
      <c r="C316" s="61"/>
      <c r="D316" s="63"/>
      <c r="E316" s="90"/>
      <c r="F316" s="90"/>
      <c r="G316" s="64"/>
      <c r="H316" s="90"/>
      <c r="I316" s="64"/>
      <c r="J316" s="90"/>
      <c r="K316" s="64"/>
      <c r="L316" s="90"/>
    </row>
    <row r="317" spans="1:12" ht="60.75" hidden="1" customHeight="1">
      <c r="A317" s="21"/>
      <c r="B317" s="63"/>
      <c r="C317" s="61"/>
      <c r="D317" s="63"/>
      <c r="E317" s="64"/>
      <c r="F317" s="64"/>
      <c r="G317" s="64"/>
      <c r="H317" s="90"/>
      <c r="I317" s="64"/>
      <c r="J317" s="90"/>
      <c r="K317" s="64"/>
      <c r="L317" s="90"/>
    </row>
    <row r="318" spans="1:12" ht="34.5" hidden="1" customHeight="1">
      <c r="A318" s="16"/>
      <c r="B318" s="63"/>
      <c r="C318" s="63"/>
      <c r="D318" s="63"/>
      <c r="E318" s="64"/>
      <c r="F318" s="64"/>
      <c r="G318" s="64"/>
      <c r="H318" s="90"/>
      <c r="I318" s="64"/>
      <c r="J318" s="90"/>
      <c r="K318" s="64"/>
      <c r="L318" s="90"/>
    </row>
    <row r="319" spans="1:12" ht="39" hidden="1" customHeight="1">
      <c r="A319" s="16"/>
      <c r="B319" s="63"/>
      <c r="C319" s="63"/>
      <c r="D319" s="63"/>
      <c r="E319" s="64"/>
      <c r="F319" s="64"/>
      <c r="G319" s="64"/>
      <c r="H319" s="90"/>
      <c r="I319" s="64"/>
      <c r="J319" s="90"/>
      <c r="K319" s="64"/>
      <c r="L319" s="90"/>
    </row>
    <row r="320" spans="1:12" ht="18.75" customHeight="1">
      <c r="A320" s="29" t="s">
        <v>107</v>
      </c>
      <c r="B320" s="61" t="s">
        <v>92</v>
      </c>
      <c r="C320" s="61"/>
      <c r="D320" s="61"/>
      <c r="E320" s="90">
        <f>SUM(E321)</f>
        <v>3200</v>
      </c>
      <c r="F320" s="90"/>
      <c r="G320" s="90"/>
      <c r="H320" s="90">
        <f t="shared" si="64"/>
        <v>3200</v>
      </c>
      <c r="I320" s="90"/>
      <c r="J320" s="90">
        <f t="shared" si="61"/>
        <v>3200</v>
      </c>
      <c r="K320" s="90"/>
      <c r="L320" s="90">
        <f t="shared" si="62"/>
        <v>3200</v>
      </c>
    </row>
    <row r="321" spans="1:12" ht="30.75" hidden="1" customHeight="1">
      <c r="A321" s="147" t="s">
        <v>682</v>
      </c>
      <c r="B321" s="61" t="s">
        <v>92</v>
      </c>
      <c r="C321" s="61" t="s">
        <v>261</v>
      </c>
      <c r="D321" s="63"/>
      <c r="E321" s="90">
        <f>SUM(E322)</f>
        <v>3200</v>
      </c>
      <c r="F321" s="90"/>
      <c r="G321" s="64"/>
      <c r="H321" s="90">
        <f t="shared" si="64"/>
        <v>3200</v>
      </c>
      <c r="I321" s="64"/>
      <c r="J321" s="90">
        <f t="shared" si="61"/>
        <v>3200</v>
      </c>
      <c r="K321" s="64"/>
      <c r="L321" s="90">
        <f t="shared" si="62"/>
        <v>3200</v>
      </c>
    </row>
    <row r="322" spans="1:12" s="8" customFormat="1" ht="20.25" hidden="1" customHeight="1">
      <c r="A322" s="32" t="s">
        <v>38</v>
      </c>
      <c r="B322" s="63" t="s">
        <v>92</v>
      </c>
      <c r="C322" s="63" t="s">
        <v>356</v>
      </c>
      <c r="D322" s="63"/>
      <c r="E322" s="64">
        <f>SUM(E324)</f>
        <v>3200</v>
      </c>
      <c r="F322" s="64"/>
      <c r="G322" s="64"/>
      <c r="H322" s="90">
        <f t="shared" si="64"/>
        <v>3200</v>
      </c>
      <c r="I322" s="64"/>
      <c r="J322" s="90">
        <f t="shared" si="61"/>
        <v>3200</v>
      </c>
      <c r="K322" s="64"/>
      <c r="L322" s="90">
        <f t="shared" si="62"/>
        <v>3200</v>
      </c>
    </row>
    <row r="323" spans="1:12" s="8" customFormat="1" ht="30.75" hidden="1" customHeight="1">
      <c r="A323" s="32" t="s">
        <v>421</v>
      </c>
      <c r="B323" s="63" t="s">
        <v>92</v>
      </c>
      <c r="C323" s="63" t="s">
        <v>424</v>
      </c>
      <c r="D323" s="63"/>
      <c r="E323" s="64">
        <f>SUM(E324)</f>
        <v>3200</v>
      </c>
      <c r="F323" s="64"/>
      <c r="G323" s="64"/>
      <c r="H323" s="90">
        <f t="shared" si="64"/>
        <v>3200</v>
      </c>
      <c r="I323" s="64"/>
      <c r="J323" s="90">
        <f t="shared" si="61"/>
        <v>3200</v>
      </c>
      <c r="K323" s="64"/>
      <c r="L323" s="90">
        <f t="shared" si="62"/>
        <v>3200</v>
      </c>
    </row>
    <row r="324" spans="1:12" ht="81.75" hidden="1" customHeight="1">
      <c r="A324" s="16" t="s">
        <v>275</v>
      </c>
      <c r="B324" s="63" t="s">
        <v>92</v>
      </c>
      <c r="C324" s="63" t="s">
        <v>425</v>
      </c>
      <c r="D324" s="61"/>
      <c r="E324" s="64">
        <f>SUM(E325)</f>
        <v>3200</v>
      </c>
      <c r="F324" s="64"/>
      <c r="G324" s="90"/>
      <c r="H324" s="90">
        <f t="shared" si="64"/>
        <v>3200</v>
      </c>
      <c r="I324" s="90"/>
      <c r="J324" s="90">
        <f t="shared" si="61"/>
        <v>3200</v>
      </c>
      <c r="K324" s="90"/>
      <c r="L324" s="90">
        <f t="shared" si="62"/>
        <v>3200</v>
      </c>
    </row>
    <row r="325" spans="1:12" ht="25.5" hidden="1" customHeight="1">
      <c r="A325" s="16" t="s">
        <v>144</v>
      </c>
      <c r="B325" s="63" t="s">
        <v>92</v>
      </c>
      <c r="C325" s="63" t="s">
        <v>425</v>
      </c>
      <c r="D325" s="63" t="s">
        <v>474</v>
      </c>
      <c r="E325" s="64">
        <v>3200</v>
      </c>
      <c r="F325" s="64"/>
      <c r="G325" s="64"/>
      <c r="H325" s="90">
        <f t="shared" si="64"/>
        <v>3200</v>
      </c>
      <c r="I325" s="64"/>
      <c r="J325" s="90">
        <f t="shared" si="61"/>
        <v>3200</v>
      </c>
      <c r="K325" s="64"/>
      <c r="L325" s="90">
        <f t="shared" si="62"/>
        <v>3200</v>
      </c>
    </row>
    <row r="326" spans="1:12" ht="35.25" hidden="1" customHeight="1">
      <c r="A326" s="21" t="s">
        <v>60</v>
      </c>
      <c r="B326" s="61" t="s">
        <v>320</v>
      </c>
      <c r="C326" s="61"/>
      <c r="D326" s="61"/>
      <c r="E326" s="90">
        <f>E327</f>
        <v>4000</v>
      </c>
      <c r="F326" s="90"/>
      <c r="G326" s="90"/>
      <c r="H326" s="90">
        <f t="shared" si="64"/>
        <v>4000</v>
      </c>
      <c r="I326" s="90"/>
      <c r="J326" s="90">
        <f t="shared" si="61"/>
        <v>4000</v>
      </c>
      <c r="K326" s="90"/>
      <c r="L326" s="90">
        <f t="shared" si="62"/>
        <v>4000</v>
      </c>
    </row>
    <row r="327" spans="1:12" ht="33.75" hidden="1" customHeight="1">
      <c r="A327" s="40" t="s">
        <v>656</v>
      </c>
      <c r="B327" s="61" t="s">
        <v>320</v>
      </c>
      <c r="C327" s="61" t="s">
        <v>248</v>
      </c>
      <c r="D327" s="61"/>
      <c r="E327" s="90">
        <f>SUM(E329,E331,E333,E336)</f>
        <v>4000</v>
      </c>
      <c r="F327" s="90"/>
      <c r="G327" s="90"/>
      <c r="H327" s="90">
        <f t="shared" si="64"/>
        <v>4000</v>
      </c>
      <c r="I327" s="90"/>
      <c r="J327" s="90">
        <f t="shared" si="61"/>
        <v>4000</v>
      </c>
      <c r="K327" s="90"/>
      <c r="L327" s="90">
        <f t="shared" si="62"/>
        <v>4000</v>
      </c>
    </row>
    <row r="328" spans="1:12" ht="35.25" hidden="1" customHeight="1">
      <c r="A328" s="30" t="s">
        <v>469</v>
      </c>
      <c r="B328" s="63" t="s">
        <v>320</v>
      </c>
      <c r="C328" s="63" t="s">
        <v>416</v>
      </c>
      <c r="D328" s="61"/>
      <c r="E328" s="90">
        <f>E329+E331</f>
        <v>3400</v>
      </c>
      <c r="F328" s="90"/>
      <c r="G328" s="90"/>
      <c r="H328" s="90">
        <f t="shared" si="64"/>
        <v>3400</v>
      </c>
      <c r="I328" s="90"/>
      <c r="J328" s="90">
        <f t="shared" si="61"/>
        <v>3400</v>
      </c>
      <c r="K328" s="90"/>
      <c r="L328" s="90">
        <f t="shared" si="62"/>
        <v>3400</v>
      </c>
    </row>
    <row r="329" spans="1:12" ht="35.25" hidden="1" customHeight="1">
      <c r="A329" s="30" t="s">
        <v>263</v>
      </c>
      <c r="B329" s="63" t="s">
        <v>320</v>
      </c>
      <c r="C329" s="63" t="s">
        <v>417</v>
      </c>
      <c r="D329" s="61"/>
      <c r="E329" s="90">
        <f>SUM(E330)</f>
        <v>800</v>
      </c>
      <c r="F329" s="90"/>
      <c r="G329" s="90"/>
      <c r="H329" s="90">
        <f t="shared" si="64"/>
        <v>800</v>
      </c>
      <c r="I329" s="90"/>
      <c r="J329" s="90">
        <f t="shared" si="61"/>
        <v>800</v>
      </c>
      <c r="K329" s="90"/>
      <c r="L329" s="90">
        <f t="shared" si="62"/>
        <v>800</v>
      </c>
    </row>
    <row r="330" spans="1:12" s="8" customFormat="1" ht="39" hidden="1" customHeight="1">
      <c r="A330" s="23" t="s">
        <v>188</v>
      </c>
      <c r="B330" s="63" t="s">
        <v>320</v>
      </c>
      <c r="C330" s="63" t="s">
        <v>417</v>
      </c>
      <c r="D330" s="63" t="s">
        <v>187</v>
      </c>
      <c r="E330" s="64">
        <v>800</v>
      </c>
      <c r="F330" s="64"/>
      <c r="G330" s="64"/>
      <c r="H330" s="90">
        <f t="shared" si="64"/>
        <v>800</v>
      </c>
      <c r="I330" s="64"/>
      <c r="J330" s="90">
        <f t="shared" si="61"/>
        <v>800</v>
      </c>
      <c r="K330" s="64"/>
      <c r="L330" s="90">
        <f t="shared" si="62"/>
        <v>800</v>
      </c>
    </row>
    <row r="331" spans="1:12" ht="38.25" hidden="1" customHeight="1">
      <c r="A331" s="46" t="s">
        <v>264</v>
      </c>
      <c r="B331" s="63" t="s">
        <v>320</v>
      </c>
      <c r="C331" s="63" t="s">
        <v>418</v>
      </c>
      <c r="D331" s="61"/>
      <c r="E331" s="90">
        <f>SUM(E332)</f>
        <v>2600</v>
      </c>
      <c r="F331" s="90"/>
      <c r="G331" s="90"/>
      <c r="H331" s="90">
        <f t="shared" si="64"/>
        <v>2600</v>
      </c>
      <c r="I331" s="90"/>
      <c r="J331" s="90">
        <f t="shared" si="61"/>
        <v>2600</v>
      </c>
      <c r="K331" s="90"/>
      <c r="L331" s="90">
        <f t="shared" si="62"/>
        <v>2600</v>
      </c>
    </row>
    <row r="332" spans="1:12" s="1" customFormat="1" ht="27" hidden="1" customHeight="1">
      <c r="A332" s="45" t="s">
        <v>279</v>
      </c>
      <c r="B332" s="63" t="s">
        <v>320</v>
      </c>
      <c r="C332" s="63" t="s">
        <v>418</v>
      </c>
      <c r="D332" s="63" t="s">
        <v>295</v>
      </c>
      <c r="E332" s="64">
        <v>2600</v>
      </c>
      <c r="F332" s="64"/>
      <c r="G332" s="64"/>
      <c r="H332" s="90">
        <f t="shared" si="64"/>
        <v>2600</v>
      </c>
      <c r="I332" s="64"/>
      <c r="J332" s="90">
        <f t="shared" si="61"/>
        <v>2600</v>
      </c>
      <c r="K332" s="64"/>
      <c r="L332" s="90">
        <f t="shared" si="62"/>
        <v>2600</v>
      </c>
    </row>
    <row r="333" spans="1:12" s="1" customFormat="1" ht="34.5" hidden="1" customHeight="1">
      <c r="A333" s="30" t="s">
        <v>470</v>
      </c>
      <c r="B333" s="63" t="s">
        <v>320</v>
      </c>
      <c r="C333" s="63" t="s">
        <v>472</v>
      </c>
      <c r="D333" s="63"/>
      <c r="E333" s="90">
        <v>100</v>
      </c>
      <c r="F333" s="90"/>
      <c r="G333" s="64"/>
      <c r="H333" s="90">
        <f t="shared" si="64"/>
        <v>100</v>
      </c>
      <c r="I333" s="64"/>
      <c r="J333" s="90">
        <f t="shared" si="61"/>
        <v>100</v>
      </c>
      <c r="K333" s="64"/>
      <c r="L333" s="90">
        <f t="shared" si="62"/>
        <v>100</v>
      </c>
    </row>
    <row r="334" spans="1:12" ht="32.25" hidden="1" customHeight="1">
      <c r="A334" s="46" t="s">
        <v>471</v>
      </c>
      <c r="B334" s="63" t="s">
        <v>320</v>
      </c>
      <c r="C334" s="63" t="s">
        <v>473</v>
      </c>
      <c r="D334" s="63"/>
      <c r="E334" s="64">
        <v>100</v>
      </c>
      <c r="F334" s="64"/>
      <c r="G334" s="64"/>
      <c r="H334" s="90">
        <f t="shared" si="64"/>
        <v>100</v>
      </c>
      <c r="I334" s="64"/>
      <c r="J334" s="90">
        <f t="shared" si="61"/>
        <v>100</v>
      </c>
      <c r="K334" s="64"/>
      <c r="L334" s="90">
        <f t="shared" si="62"/>
        <v>100</v>
      </c>
    </row>
    <row r="335" spans="1:12" s="3" customFormat="1" ht="33.75" hidden="1" customHeight="1">
      <c r="A335" s="23" t="s">
        <v>188</v>
      </c>
      <c r="B335" s="63" t="s">
        <v>320</v>
      </c>
      <c r="C335" s="63" t="s">
        <v>473</v>
      </c>
      <c r="D335" s="63" t="s">
        <v>187</v>
      </c>
      <c r="E335" s="64">
        <v>100</v>
      </c>
      <c r="F335" s="64"/>
      <c r="G335" s="64"/>
      <c r="H335" s="90">
        <f t="shared" si="64"/>
        <v>100</v>
      </c>
      <c r="I335" s="64"/>
      <c r="J335" s="90">
        <f t="shared" si="61"/>
        <v>100</v>
      </c>
      <c r="K335" s="64"/>
      <c r="L335" s="90">
        <f t="shared" si="62"/>
        <v>100</v>
      </c>
    </row>
    <row r="336" spans="1:12" s="3" customFormat="1" ht="33.75" hidden="1" customHeight="1">
      <c r="A336" s="46" t="s">
        <v>602</v>
      </c>
      <c r="B336" s="61" t="s">
        <v>320</v>
      </c>
      <c r="C336" s="61" t="s">
        <v>601</v>
      </c>
      <c r="D336" s="61"/>
      <c r="E336" s="90">
        <f>E337</f>
        <v>500</v>
      </c>
      <c r="F336" s="90"/>
      <c r="G336" s="90"/>
      <c r="H336" s="90">
        <f t="shared" si="64"/>
        <v>500</v>
      </c>
      <c r="I336" s="90"/>
      <c r="J336" s="90">
        <f t="shared" ref="J336:J378" si="73">H336+I336</f>
        <v>500</v>
      </c>
      <c r="K336" s="90"/>
      <c r="L336" s="90">
        <f t="shared" ref="L336:L378" si="74">J336+K336</f>
        <v>500</v>
      </c>
    </row>
    <row r="337" spans="1:12" s="3" customFormat="1" ht="33.75" hidden="1" customHeight="1">
      <c r="A337" s="23" t="s">
        <v>188</v>
      </c>
      <c r="B337" s="63" t="s">
        <v>320</v>
      </c>
      <c r="C337" s="63" t="s">
        <v>601</v>
      </c>
      <c r="D337" s="63" t="s">
        <v>187</v>
      </c>
      <c r="E337" s="64">
        <v>500</v>
      </c>
      <c r="F337" s="64"/>
      <c r="G337" s="64"/>
      <c r="H337" s="90">
        <f t="shared" ref="H337:H378" si="75">E337+F337+G337</f>
        <v>500</v>
      </c>
      <c r="I337" s="64"/>
      <c r="J337" s="90">
        <f t="shared" si="73"/>
        <v>500</v>
      </c>
      <c r="K337" s="64"/>
      <c r="L337" s="90">
        <f t="shared" si="74"/>
        <v>500</v>
      </c>
    </row>
    <row r="338" spans="1:12" ht="24.75" customHeight="1">
      <c r="A338" s="21" t="s">
        <v>163</v>
      </c>
      <c r="B338" s="61" t="s">
        <v>95</v>
      </c>
      <c r="C338" s="61"/>
      <c r="D338" s="61"/>
      <c r="E338" s="90">
        <f>E339</f>
        <v>17778</v>
      </c>
      <c r="F338" s="90"/>
      <c r="G338" s="90"/>
      <c r="H338" s="90">
        <f t="shared" si="75"/>
        <v>17778</v>
      </c>
      <c r="I338" s="90"/>
      <c r="J338" s="90">
        <f t="shared" si="73"/>
        <v>17778</v>
      </c>
      <c r="K338" s="90">
        <f>K339</f>
        <v>250</v>
      </c>
      <c r="L338" s="90">
        <f t="shared" si="74"/>
        <v>18028</v>
      </c>
    </row>
    <row r="339" spans="1:12" ht="32.25" customHeight="1">
      <c r="A339" s="21" t="s">
        <v>96</v>
      </c>
      <c r="B339" s="61" t="s">
        <v>325</v>
      </c>
      <c r="C339" s="61"/>
      <c r="D339" s="61"/>
      <c r="E339" s="90">
        <f>SUM(E340)+E349</f>
        <v>17778</v>
      </c>
      <c r="F339" s="90"/>
      <c r="G339" s="90"/>
      <c r="H339" s="90">
        <f t="shared" si="75"/>
        <v>17778</v>
      </c>
      <c r="I339" s="90"/>
      <c r="J339" s="90">
        <f t="shared" si="73"/>
        <v>17778</v>
      </c>
      <c r="K339" s="90">
        <f>K340</f>
        <v>250</v>
      </c>
      <c r="L339" s="90">
        <f t="shared" si="74"/>
        <v>18028</v>
      </c>
    </row>
    <row r="340" spans="1:12" ht="51.75" customHeight="1">
      <c r="A340" s="147" t="s">
        <v>659</v>
      </c>
      <c r="B340" s="61" t="s">
        <v>325</v>
      </c>
      <c r="C340" s="61" t="s">
        <v>357</v>
      </c>
      <c r="D340" s="61"/>
      <c r="E340" s="90">
        <f>SUM(E344,E346,E342)</f>
        <v>16778</v>
      </c>
      <c r="F340" s="90"/>
      <c r="G340" s="90"/>
      <c r="H340" s="90">
        <f t="shared" si="75"/>
        <v>16778</v>
      </c>
      <c r="I340" s="90"/>
      <c r="J340" s="90">
        <f t="shared" si="73"/>
        <v>16778</v>
      </c>
      <c r="K340" s="90">
        <f>K341</f>
        <v>250</v>
      </c>
      <c r="L340" s="90">
        <f t="shared" si="74"/>
        <v>17028</v>
      </c>
    </row>
    <row r="341" spans="1:12" ht="35.25" customHeight="1">
      <c r="A341" s="30" t="s">
        <v>419</v>
      </c>
      <c r="B341" s="63" t="s">
        <v>325</v>
      </c>
      <c r="C341" s="63" t="s">
        <v>449</v>
      </c>
      <c r="D341" s="61"/>
      <c r="E341" s="90">
        <f>SUM(E343,E345,E346)</f>
        <v>16778</v>
      </c>
      <c r="F341" s="90"/>
      <c r="G341" s="90"/>
      <c r="H341" s="90">
        <f t="shared" si="75"/>
        <v>16778</v>
      </c>
      <c r="I341" s="90"/>
      <c r="J341" s="90">
        <f t="shared" si="73"/>
        <v>16778</v>
      </c>
      <c r="K341" s="90">
        <f>K342</f>
        <v>250</v>
      </c>
      <c r="L341" s="90">
        <f t="shared" si="74"/>
        <v>17028</v>
      </c>
    </row>
    <row r="342" spans="1:12" ht="26.25" customHeight="1">
      <c r="A342" s="16" t="s">
        <v>459</v>
      </c>
      <c r="B342" s="63" t="s">
        <v>325</v>
      </c>
      <c r="C342" s="63" t="s">
        <v>450</v>
      </c>
      <c r="D342" s="63"/>
      <c r="E342" s="64">
        <f>SUM(E343)</f>
        <v>2200</v>
      </c>
      <c r="F342" s="64"/>
      <c r="G342" s="64"/>
      <c r="H342" s="90">
        <f t="shared" si="75"/>
        <v>2200</v>
      </c>
      <c r="I342" s="64"/>
      <c r="J342" s="90">
        <f t="shared" si="73"/>
        <v>2200</v>
      </c>
      <c r="K342" s="64">
        <f>K343</f>
        <v>250</v>
      </c>
      <c r="L342" s="90">
        <f t="shared" si="74"/>
        <v>2450</v>
      </c>
    </row>
    <row r="343" spans="1:12" ht="33" customHeight="1">
      <c r="A343" s="23" t="s">
        <v>188</v>
      </c>
      <c r="B343" s="63" t="s">
        <v>325</v>
      </c>
      <c r="C343" s="63" t="s">
        <v>450</v>
      </c>
      <c r="D343" s="63" t="s">
        <v>187</v>
      </c>
      <c r="E343" s="64">
        <v>2200</v>
      </c>
      <c r="F343" s="64"/>
      <c r="G343" s="64"/>
      <c r="H343" s="90">
        <f t="shared" si="75"/>
        <v>2200</v>
      </c>
      <c r="I343" s="64"/>
      <c r="J343" s="90">
        <f t="shared" si="73"/>
        <v>2200</v>
      </c>
      <c r="K343" s="64">
        <v>250</v>
      </c>
      <c r="L343" s="90">
        <f t="shared" si="74"/>
        <v>2450</v>
      </c>
    </row>
    <row r="344" spans="1:12" ht="28.5" customHeight="1">
      <c r="A344" s="16" t="s">
        <v>458</v>
      </c>
      <c r="B344" s="63" t="s">
        <v>325</v>
      </c>
      <c r="C344" s="63" t="s">
        <v>451</v>
      </c>
      <c r="D344" s="63"/>
      <c r="E344" s="64">
        <f>SUM(E345:E345)</f>
        <v>1476</v>
      </c>
      <c r="F344" s="64"/>
      <c r="G344" s="64"/>
      <c r="H344" s="90">
        <f t="shared" si="75"/>
        <v>1476</v>
      </c>
      <c r="I344" s="64"/>
      <c r="J344" s="90">
        <f t="shared" si="73"/>
        <v>1476</v>
      </c>
      <c r="K344" s="64"/>
      <c r="L344" s="90">
        <f t="shared" si="74"/>
        <v>1476</v>
      </c>
    </row>
    <row r="345" spans="1:12" ht="32.25" customHeight="1">
      <c r="A345" s="16" t="s">
        <v>457</v>
      </c>
      <c r="B345" s="62" t="s">
        <v>325</v>
      </c>
      <c r="C345" s="63" t="s">
        <v>451</v>
      </c>
      <c r="D345" s="63" t="s">
        <v>455</v>
      </c>
      <c r="E345" s="64">
        <v>1476</v>
      </c>
      <c r="F345" s="64"/>
      <c r="G345" s="64"/>
      <c r="H345" s="90">
        <f t="shared" si="75"/>
        <v>1476</v>
      </c>
      <c r="I345" s="64"/>
      <c r="J345" s="90">
        <f t="shared" si="73"/>
        <v>1476</v>
      </c>
      <c r="K345" s="64"/>
      <c r="L345" s="90">
        <f t="shared" si="74"/>
        <v>1476</v>
      </c>
    </row>
    <row r="346" spans="1:12" ht="27" customHeight="1">
      <c r="A346" s="16" t="s">
        <v>462</v>
      </c>
      <c r="B346" s="63" t="s">
        <v>325</v>
      </c>
      <c r="C346" s="63" t="s">
        <v>452</v>
      </c>
      <c r="D346" s="63"/>
      <c r="E346" s="64">
        <f>SUM(E347:E348)</f>
        <v>13102</v>
      </c>
      <c r="F346" s="64"/>
      <c r="G346" s="64"/>
      <c r="H346" s="90">
        <f t="shared" si="75"/>
        <v>13102</v>
      </c>
      <c r="I346" s="64"/>
      <c r="J346" s="90">
        <f t="shared" si="73"/>
        <v>13102</v>
      </c>
      <c r="K346" s="64"/>
      <c r="L346" s="90">
        <f t="shared" si="74"/>
        <v>13102</v>
      </c>
    </row>
    <row r="347" spans="1:12" ht="37.5" customHeight="1">
      <c r="A347" s="16" t="s">
        <v>457</v>
      </c>
      <c r="B347" s="63" t="s">
        <v>325</v>
      </c>
      <c r="C347" s="63" t="s">
        <v>452</v>
      </c>
      <c r="D347" s="63" t="s">
        <v>455</v>
      </c>
      <c r="E347" s="64">
        <v>12602</v>
      </c>
      <c r="F347" s="64"/>
      <c r="G347" s="64"/>
      <c r="H347" s="90">
        <f t="shared" si="75"/>
        <v>12602</v>
      </c>
      <c r="I347" s="64"/>
      <c r="J347" s="90">
        <f t="shared" si="73"/>
        <v>12602</v>
      </c>
      <c r="K347" s="64"/>
      <c r="L347" s="90">
        <f t="shared" si="74"/>
        <v>12602</v>
      </c>
    </row>
    <row r="348" spans="1:12" s="3" customFormat="1" ht="20.25" customHeight="1">
      <c r="A348" s="16" t="s">
        <v>545</v>
      </c>
      <c r="B348" s="63" t="s">
        <v>325</v>
      </c>
      <c r="C348" s="63" t="s">
        <v>544</v>
      </c>
      <c r="D348" s="63" t="s">
        <v>455</v>
      </c>
      <c r="E348" s="64">
        <v>500</v>
      </c>
      <c r="F348" s="64"/>
      <c r="G348" s="64"/>
      <c r="H348" s="90">
        <f t="shared" si="75"/>
        <v>500</v>
      </c>
      <c r="I348" s="64"/>
      <c r="J348" s="90">
        <f t="shared" si="73"/>
        <v>500</v>
      </c>
      <c r="K348" s="64"/>
      <c r="L348" s="90">
        <f t="shared" si="74"/>
        <v>500</v>
      </c>
    </row>
    <row r="349" spans="1:12" s="3" customFormat="1" ht="44.25" customHeight="1">
      <c r="A349" s="21" t="s">
        <v>664</v>
      </c>
      <c r="B349" s="63" t="s">
        <v>600</v>
      </c>
      <c r="C349" s="63" t="s">
        <v>499</v>
      </c>
      <c r="D349" s="63"/>
      <c r="E349" s="64">
        <f>E350</f>
        <v>1000</v>
      </c>
      <c r="F349" s="64"/>
      <c r="G349" s="64"/>
      <c r="H349" s="90">
        <f t="shared" si="75"/>
        <v>1000</v>
      </c>
      <c r="I349" s="64"/>
      <c r="J349" s="90">
        <f t="shared" si="73"/>
        <v>1000</v>
      </c>
      <c r="K349" s="64"/>
      <c r="L349" s="90">
        <f t="shared" si="74"/>
        <v>1000</v>
      </c>
    </row>
    <row r="350" spans="1:12" s="3" customFormat="1" ht="33" customHeight="1">
      <c r="A350" s="23" t="s">
        <v>205</v>
      </c>
      <c r="B350" s="63" t="s">
        <v>600</v>
      </c>
      <c r="C350" s="63" t="s">
        <v>499</v>
      </c>
      <c r="D350" s="63" t="s">
        <v>187</v>
      </c>
      <c r="E350" s="64">
        <v>1000</v>
      </c>
      <c r="F350" s="64"/>
      <c r="G350" s="64"/>
      <c r="H350" s="90">
        <f t="shared" si="75"/>
        <v>1000</v>
      </c>
      <c r="I350" s="64"/>
      <c r="J350" s="90">
        <f t="shared" si="73"/>
        <v>1000</v>
      </c>
      <c r="K350" s="64"/>
      <c r="L350" s="90">
        <f t="shared" si="74"/>
        <v>1000</v>
      </c>
    </row>
    <row r="351" spans="1:12" ht="21.75" hidden="1" customHeight="1">
      <c r="A351" s="21" t="s">
        <v>164</v>
      </c>
      <c r="B351" s="61" t="s">
        <v>165</v>
      </c>
      <c r="C351" s="61"/>
      <c r="D351" s="61"/>
      <c r="E351" s="90">
        <f>SUM(E352)</f>
        <v>4000</v>
      </c>
      <c r="F351" s="90"/>
      <c r="G351" s="90"/>
      <c r="H351" s="90">
        <f t="shared" si="75"/>
        <v>4000</v>
      </c>
      <c r="I351" s="90"/>
      <c r="J351" s="90">
        <f t="shared" si="73"/>
        <v>4000</v>
      </c>
      <c r="K351" s="90"/>
      <c r="L351" s="90">
        <f t="shared" si="74"/>
        <v>4000</v>
      </c>
    </row>
    <row r="352" spans="1:12" s="8" customFormat="1" ht="23.25" hidden="1" customHeight="1">
      <c r="A352" s="21" t="s">
        <v>289</v>
      </c>
      <c r="B352" s="61" t="s">
        <v>323</v>
      </c>
      <c r="C352" s="61"/>
      <c r="D352" s="61"/>
      <c r="E352" s="90">
        <f>SUM(E354)</f>
        <v>4000</v>
      </c>
      <c r="F352" s="90"/>
      <c r="G352" s="90"/>
      <c r="H352" s="90">
        <f t="shared" si="75"/>
        <v>4000</v>
      </c>
      <c r="I352" s="90"/>
      <c r="J352" s="90">
        <f t="shared" si="73"/>
        <v>4000</v>
      </c>
      <c r="K352" s="90"/>
      <c r="L352" s="90">
        <f t="shared" si="74"/>
        <v>4000</v>
      </c>
    </row>
    <row r="353" spans="1:12" s="8" customFormat="1" ht="21" hidden="1" customHeight="1">
      <c r="A353" s="16" t="s">
        <v>16</v>
      </c>
      <c r="B353" s="63" t="s">
        <v>323</v>
      </c>
      <c r="C353" s="63" t="s">
        <v>234</v>
      </c>
      <c r="D353" s="63"/>
      <c r="E353" s="64">
        <f>SUM(E354)</f>
        <v>4000</v>
      </c>
      <c r="F353" s="64"/>
      <c r="G353" s="64"/>
      <c r="H353" s="90">
        <f t="shared" si="75"/>
        <v>4000</v>
      </c>
      <c r="I353" s="64"/>
      <c r="J353" s="90">
        <f t="shared" si="73"/>
        <v>4000</v>
      </c>
      <c r="K353" s="64"/>
      <c r="L353" s="90">
        <f t="shared" si="74"/>
        <v>4000</v>
      </c>
    </row>
    <row r="354" spans="1:12" s="8" customFormat="1" ht="33.75" hidden="1" customHeight="1">
      <c r="A354" s="16" t="s">
        <v>176</v>
      </c>
      <c r="B354" s="63" t="s">
        <v>323</v>
      </c>
      <c r="C354" s="63" t="s">
        <v>358</v>
      </c>
      <c r="D354" s="63"/>
      <c r="E354" s="64">
        <f>SUM(E355)</f>
        <v>4000</v>
      </c>
      <c r="F354" s="64"/>
      <c r="G354" s="64"/>
      <c r="H354" s="90">
        <f t="shared" si="75"/>
        <v>4000</v>
      </c>
      <c r="I354" s="64"/>
      <c r="J354" s="90">
        <f t="shared" si="73"/>
        <v>4000</v>
      </c>
      <c r="K354" s="64"/>
      <c r="L354" s="90">
        <f t="shared" si="74"/>
        <v>4000</v>
      </c>
    </row>
    <row r="355" spans="1:12" s="8" customFormat="1" ht="17.25" hidden="1" customHeight="1">
      <c r="A355" s="46" t="s">
        <v>200</v>
      </c>
      <c r="B355" s="63" t="s">
        <v>323</v>
      </c>
      <c r="C355" s="63" t="s">
        <v>359</v>
      </c>
      <c r="D355" s="63"/>
      <c r="E355" s="64">
        <f>SUM(E356)</f>
        <v>4000</v>
      </c>
      <c r="F355" s="64"/>
      <c r="G355" s="64"/>
      <c r="H355" s="90">
        <f t="shared" si="75"/>
        <v>4000</v>
      </c>
      <c r="I355" s="64"/>
      <c r="J355" s="90">
        <f t="shared" si="73"/>
        <v>4000</v>
      </c>
      <c r="K355" s="64"/>
      <c r="L355" s="90">
        <f t="shared" si="74"/>
        <v>4000</v>
      </c>
    </row>
    <row r="356" spans="1:12" s="2" customFormat="1" ht="20.25" hidden="1" customHeight="1">
      <c r="A356" s="16" t="s">
        <v>81</v>
      </c>
      <c r="B356" s="63" t="s">
        <v>323</v>
      </c>
      <c r="C356" s="63" t="s">
        <v>359</v>
      </c>
      <c r="D356" s="63" t="s">
        <v>477</v>
      </c>
      <c r="E356" s="64">
        <v>4000</v>
      </c>
      <c r="F356" s="64"/>
      <c r="G356" s="64"/>
      <c r="H356" s="90">
        <f t="shared" si="75"/>
        <v>4000</v>
      </c>
      <c r="I356" s="64"/>
      <c r="J356" s="90">
        <f t="shared" si="73"/>
        <v>4000</v>
      </c>
      <c r="K356" s="64"/>
      <c r="L356" s="90">
        <f t="shared" si="74"/>
        <v>4000</v>
      </c>
    </row>
    <row r="357" spans="1:12" s="2" customFormat="1" ht="28.5" hidden="1" customHeight="1">
      <c r="A357" s="21" t="s">
        <v>166</v>
      </c>
      <c r="B357" s="61" t="s">
        <v>321</v>
      </c>
      <c r="C357" s="61"/>
      <c r="D357" s="61"/>
      <c r="E357" s="90">
        <f>SUM(E358)</f>
        <v>0</v>
      </c>
      <c r="F357" s="90"/>
      <c r="G357" s="90"/>
      <c r="H357" s="90">
        <f t="shared" si="75"/>
        <v>0</v>
      </c>
      <c r="I357" s="90"/>
      <c r="J357" s="90">
        <f t="shared" si="73"/>
        <v>0</v>
      </c>
      <c r="K357" s="90"/>
      <c r="L357" s="90">
        <f t="shared" si="74"/>
        <v>0</v>
      </c>
    </row>
    <row r="358" spans="1:12" s="2" customFormat="1" ht="36" hidden="1" customHeight="1">
      <c r="A358" s="147" t="s">
        <v>103</v>
      </c>
      <c r="B358" s="61" t="s">
        <v>322</v>
      </c>
      <c r="C358" s="61"/>
      <c r="D358" s="61"/>
      <c r="E358" s="90">
        <f>SUM(E361)</f>
        <v>0</v>
      </c>
      <c r="F358" s="90"/>
      <c r="G358" s="90"/>
      <c r="H358" s="90">
        <f t="shared" si="75"/>
        <v>0</v>
      </c>
      <c r="I358" s="90"/>
      <c r="J358" s="90">
        <f t="shared" si="73"/>
        <v>0</v>
      </c>
      <c r="K358" s="90"/>
      <c r="L358" s="90">
        <f t="shared" si="74"/>
        <v>0</v>
      </c>
    </row>
    <row r="359" spans="1:12" ht="27.75" hidden="1" customHeight="1">
      <c r="A359" s="16" t="s">
        <v>16</v>
      </c>
      <c r="B359" s="63" t="s">
        <v>322</v>
      </c>
      <c r="C359" s="63" t="s">
        <v>234</v>
      </c>
      <c r="D359" s="63"/>
      <c r="E359" s="64">
        <f>SUM(E360)</f>
        <v>0</v>
      </c>
      <c r="F359" s="64"/>
      <c r="G359" s="64"/>
      <c r="H359" s="90">
        <f t="shared" si="75"/>
        <v>0</v>
      </c>
      <c r="I359" s="64"/>
      <c r="J359" s="90">
        <f t="shared" si="73"/>
        <v>0</v>
      </c>
      <c r="K359" s="64"/>
      <c r="L359" s="90">
        <f t="shared" si="74"/>
        <v>0</v>
      </c>
    </row>
    <row r="360" spans="1:12" ht="36" hidden="1" customHeight="1">
      <c r="A360" s="32" t="s">
        <v>281</v>
      </c>
      <c r="B360" s="63" t="s">
        <v>322</v>
      </c>
      <c r="C360" s="63" t="s">
        <v>360</v>
      </c>
      <c r="D360" s="63"/>
      <c r="E360" s="64">
        <f>SUM(E361)</f>
        <v>0</v>
      </c>
      <c r="F360" s="64"/>
      <c r="G360" s="64"/>
      <c r="H360" s="90">
        <f t="shared" si="75"/>
        <v>0</v>
      </c>
      <c r="I360" s="64"/>
      <c r="J360" s="90">
        <f t="shared" si="73"/>
        <v>0</v>
      </c>
      <c r="K360" s="64"/>
      <c r="L360" s="90">
        <f t="shared" si="74"/>
        <v>0</v>
      </c>
    </row>
    <row r="361" spans="1:12" ht="22.5" hidden="1" customHeight="1">
      <c r="A361" s="47" t="s">
        <v>151</v>
      </c>
      <c r="B361" s="63" t="s">
        <v>322</v>
      </c>
      <c r="C361" s="63" t="s">
        <v>361</v>
      </c>
      <c r="D361" s="63"/>
      <c r="E361" s="64">
        <f>SUM(E362)</f>
        <v>0</v>
      </c>
      <c r="F361" s="64"/>
      <c r="G361" s="64"/>
      <c r="H361" s="90">
        <f t="shared" si="75"/>
        <v>0</v>
      </c>
      <c r="I361" s="64"/>
      <c r="J361" s="90">
        <f t="shared" si="73"/>
        <v>0</v>
      </c>
      <c r="K361" s="64"/>
      <c r="L361" s="90">
        <f t="shared" si="74"/>
        <v>0</v>
      </c>
    </row>
    <row r="362" spans="1:12" ht="26.25" hidden="1" customHeight="1">
      <c r="A362" s="16" t="s">
        <v>281</v>
      </c>
      <c r="B362" s="63" t="s">
        <v>322</v>
      </c>
      <c r="C362" s="63" t="s">
        <v>361</v>
      </c>
      <c r="D362" s="63" t="s">
        <v>79</v>
      </c>
      <c r="E362" s="64">
        <v>0</v>
      </c>
      <c r="F362" s="64"/>
      <c r="G362" s="64"/>
      <c r="H362" s="90">
        <f t="shared" si="75"/>
        <v>0</v>
      </c>
      <c r="I362" s="64"/>
      <c r="J362" s="90">
        <f t="shared" si="73"/>
        <v>0</v>
      </c>
      <c r="K362" s="64"/>
      <c r="L362" s="90">
        <f t="shared" si="74"/>
        <v>0</v>
      </c>
    </row>
    <row r="363" spans="1:12" ht="47.25" hidden="1" customHeight="1">
      <c r="A363" s="40" t="s">
        <v>168</v>
      </c>
      <c r="B363" s="61" t="s">
        <v>167</v>
      </c>
      <c r="C363" s="61"/>
      <c r="D363" s="61"/>
      <c r="E363" s="90">
        <f>SUM(E365)+E376</f>
        <v>33984</v>
      </c>
      <c r="F363" s="90">
        <f t="shared" ref="F363:G363" si="76">SUM(F365)+F376</f>
        <v>0</v>
      </c>
      <c r="G363" s="90">
        <f t="shared" si="76"/>
        <v>5000</v>
      </c>
      <c r="H363" s="90">
        <f t="shared" si="75"/>
        <v>38984</v>
      </c>
      <c r="I363" s="90">
        <f>I376</f>
        <v>760</v>
      </c>
      <c r="J363" s="90">
        <f t="shared" si="73"/>
        <v>39744</v>
      </c>
      <c r="K363" s="90"/>
      <c r="L363" s="90">
        <f t="shared" si="74"/>
        <v>39744</v>
      </c>
    </row>
    <row r="364" spans="1:12" ht="42" hidden="1" customHeight="1">
      <c r="A364" s="147" t="s">
        <v>277</v>
      </c>
      <c r="B364" s="61" t="s">
        <v>104</v>
      </c>
      <c r="C364" s="61"/>
      <c r="D364" s="61"/>
      <c r="E364" s="90">
        <f>E365</f>
        <v>33984</v>
      </c>
      <c r="F364" s="90"/>
      <c r="G364" s="90"/>
      <c r="H364" s="90">
        <f t="shared" si="75"/>
        <v>33984</v>
      </c>
      <c r="I364" s="90"/>
      <c r="J364" s="90">
        <f t="shared" si="73"/>
        <v>33984</v>
      </c>
      <c r="K364" s="90"/>
      <c r="L364" s="90">
        <f t="shared" si="74"/>
        <v>33984</v>
      </c>
    </row>
    <row r="365" spans="1:12" ht="20.25" hidden="1" customHeight="1">
      <c r="A365" s="21" t="s">
        <v>16</v>
      </c>
      <c r="B365" s="61" t="s">
        <v>104</v>
      </c>
      <c r="C365" s="61" t="s">
        <v>234</v>
      </c>
      <c r="D365" s="61"/>
      <c r="E365" s="90">
        <f>SUM(E366,E371)</f>
        <v>33984</v>
      </c>
      <c r="F365" s="90"/>
      <c r="G365" s="90"/>
      <c r="H365" s="90">
        <f t="shared" si="75"/>
        <v>33984</v>
      </c>
      <c r="I365" s="90"/>
      <c r="J365" s="90">
        <f t="shared" si="73"/>
        <v>33984</v>
      </c>
      <c r="K365" s="90"/>
      <c r="L365" s="90">
        <f t="shared" si="74"/>
        <v>33984</v>
      </c>
    </row>
    <row r="366" spans="1:12" ht="21.75" hidden="1" customHeight="1">
      <c r="A366" s="40" t="s">
        <v>69</v>
      </c>
      <c r="B366" s="61" t="s">
        <v>104</v>
      </c>
      <c r="C366" s="61" t="s">
        <v>252</v>
      </c>
      <c r="D366" s="61"/>
      <c r="E366" s="90">
        <f>SUM(E367,E369)</f>
        <v>23365.8</v>
      </c>
      <c r="F366" s="90"/>
      <c r="G366" s="90"/>
      <c r="H366" s="90">
        <f t="shared" si="75"/>
        <v>23365.8</v>
      </c>
      <c r="I366" s="90"/>
      <c r="J366" s="90">
        <f t="shared" si="73"/>
        <v>23365.8</v>
      </c>
      <c r="K366" s="90"/>
      <c r="L366" s="90">
        <f t="shared" si="74"/>
        <v>23365.8</v>
      </c>
    </row>
    <row r="367" spans="1:12" ht="45" hidden="1" customHeight="1">
      <c r="A367" s="48" t="s">
        <v>72</v>
      </c>
      <c r="B367" s="63" t="s">
        <v>104</v>
      </c>
      <c r="C367" s="63" t="s">
        <v>444</v>
      </c>
      <c r="D367" s="63"/>
      <c r="E367" s="91">
        <f>E368</f>
        <v>1498.8</v>
      </c>
      <c r="F367" s="91"/>
      <c r="G367" s="64"/>
      <c r="H367" s="90">
        <f t="shared" si="75"/>
        <v>1498.8</v>
      </c>
      <c r="I367" s="64"/>
      <c r="J367" s="90">
        <f t="shared" si="73"/>
        <v>1498.8</v>
      </c>
      <c r="K367" s="64"/>
      <c r="L367" s="90">
        <f t="shared" si="74"/>
        <v>1498.8</v>
      </c>
    </row>
    <row r="368" spans="1:12" ht="23.25" hidden="1" customHeight="1">
      <c r="A368" s="48" t="s">
        <v>310</v>
      </c>
      <c r="B368" s="63" t="s">
        <v>104</v>
      </c>
      <c r="C368" s="63" t="s">
        <v>444</v>
      </c>
      <c r="D368" s="63" t="s">
        <v>309</v>
      </c>
      <c r="E368" s="94">
        <v>1498.8</v>
      </c>
      <c r="F368" s="94"/>
      <c r="G368" s="64"/>
      <c r="H368" s="90">
        <f t="shared" si="75"/>
        <v>1498.8</v>
      </c>
      <c r="I368" s="64"/>
      <c r="J368" s="90">
        <f t="shared" si="73"/>
        <v>1498.8</v>
      </c>
      <c r="K368" s="64"/>
      <c r="L368" s="90">
        <f t="shared" si="74"/>
        <v>1498.8</v>
      </c>
    </row>
    <row r="369" spans="1:12" s="4" customFormat="1" ht="46.5" hidden="1" customHeight="1">
      <c r="A369" s="48" t="s">
        <v>73</v>
      </c>
      <c r="B369" s="68" t="s">
        <v>104</v>
      </c>
      <c r="C369" s="68" t="s">
        <v>362</v>
      </c>
      <c r="D369" s="68"/>
      <c r="E369" s="64">
        <f>SUM(E370)</f>
        <v>21867</v>
      </c>
      <c r="F369" s="64"/>
      <c r="G369" s="94"/>
      <c r="H369" s="90">
        <f t="shared" si="75"/>
        <v>21867</v>
      </c>
      <c r="I369" s="94"/>
      <c r="J369" s="90">
        <f t="shared" si="73"/>
        <v>21867</v>
      </c>
      <c r="K369" s="94"/>
      <c r="L369" s="90">
        <f t="shared" si="74"/>
        <v>21867</v>
      </c>
    </row>
    <row r="370" spans="1:12" s="4" customFormat="1" ht="24.75" hidden="1" customHeight="1">
      <c r="A370" s="48" t="s">
        <v>310</v>
      </c>
      <c r="B370" s="68" t="s">
        <v>104</v>
      </c>
      <c r="C370" s="68" t="s">
        <v>362</v>
      </c>
      <c r="D370" s="68" t="s">
        <v>309</v>
      </c>
      <c r="E370" s="94">
        <v>21867</v>
      </c>
      <c r="F370" s="94"/>
      <c r="G370" s="94"/>
      <c r="H370" s="90">
        <f t="shared" si="75"/>
        <v>21867</v>
      </c>
      <c r="I370" s="94"/>
      <c r="J370" s="90">
        <f t="shared" si="73"/>
        <v>21867</v>
      </c>
      <c r="K370" s="94"/>
      <c r="L370" s="90">
        <f t="shared" si="74"/>
        <v>21867</v>
      </c>
    </row>
    <row r="371" spans="1:12" ht="28.5" hidden="1" customHeight="1">
      <c r="A371" s="40" t="s">
        <v>75</v>
      </c>
      <c r="B371" s="61" t="s">
        <v>104</v>
      </c>
      <c r="C371" s="61" t="s">
        <v>337</v>
      </c>
      <c r="D371" s="61"/>
      <c r="E371" s="90">
        <f>SUM(E372,E374)</f>
        <v>10618.2</v>
      </c>
      <c r="F371" s="90"/>
      <c r="G371" s="90"/>
      <c r="H371" s="90">
        <f t="shared" si="75"/>
        <v>10618.2</v>
      </c>
      <c r="I371" s="90"/>
      <c r="J371" s="90">
        <f t="shared" si="73"/>
        <v>10618.2</v>
      </c>
      <c r="K371" s="90"/>
      <c r="L371" s="90">
        <f t="shared" si="74"/>
        <v>10618.2</v>
      </c>
    </row>
    <row r="372" spans="1:12" ht="42" hidden="1" customHeight="1">
      <c r="A372" s="48" t="s">
        <v>71</v>
      </c>
      <c r="B372" s="63" t="s">
        <v>104</v>
      </c>
      <c r="C372" s="63" t="s">
        <v>445</v>
      </c>
      <c r="D372" s="63"/>
      <c r="E372" s="64">
        <f>E373</f>
        <v>2485.1999999999998</v>
      </c>
      <c r="F372" s="64"/>
      <c r="G372" s="64"/>
      <c r="H372" s="90">
        <f t="shared" si="75"/>
        <v>2485.1999999999998</v>
      </c>
      <c r="I372" s="64"/>
      <c r="J372" s="90">
        <f t="shared" si="73"/>
        <v>2485.1999999999998</v>
      </c>
      <c r="K372" s="64"/>
      <c r="L372" s="90">
        <f t="shared" si="74"/>
        <v>2485.1999999999998</v>
      </c>
    </row>
    <row r="373" spans="1:12" ht="22.5" hidden="1" customHeight="1">
      <c r="A373" s="48" t="s">
        <v>310</v>
      </c>
      <c r="B373" s="63" t="s">
        <v>104</v>
      </c>
      <c r="C373" s="63" t="s">
        <v>445</v>
      </c>
      <c r="D373" s="63" t="s">
        <v>309</v>
      </c>
      <c r="E373" s="64">
        <v>2485.1999999999998</v>
      </c>
      <c r="F373" s="64"/>
      <c r="G373" s="64"/>
      <c r="H373" s="90">
        <f t="shared" si="75"/>
        <v>2485.1999999999998</v>
      </c>
      <c r="I373" s="64"/>
      <c r="J373" s="90">
        <f t="shared" si="73"/>
        <v>2485.1999999999998</v>
      </c>
      <c r="K373" s="64"/>
      <c r="L373" s="90">
        <f t="shared" si="74"/>
        <v>2485.1999999999998</v>
      </c>
    </row>
    <row r="374" spans="1:12" s="8" customFormat="1" ht="39.75" hidden="1" customHeight="1">
      <c r="A374" s="48" t="s">
        <v>697</v>
      </c>
      <c r="B374" s="68" t="s">
        <v>104</v>
      </c>
      <c r="C374" s="68" t="s">
        <v>363</v>
      </c>
      <c r="D374" s="68"/>
      <c r="E374" s="64">
        <f>SUM(E375)</f>
        <v>8133</v>
      </c>
      <c r="F374" s="64"/>
      <c r="G374" s="94"/>
      <c r="H374" s="90">
        <f t="shared" si="75"/>
        <v>8133</v>
      </c>
      <c r="I374" s="94"/>
      <c r="J374" s="90">
        <f t="shared" si="73"/>
        <v>8133</v>
      </c>
      <c r="K374" s="94"/>
      <c r="L374" s="90">
        <f t="shared" si="74"/>
        <v>8133</v>
      </c>
    </row>
    <row r="375" spans="1:12" s="8" customFormat="1" ht="24.75" hidden="1" customHeight="1">
      <c r="A375" s="48" t="s">
        <v>310</v>
      </c>
      <c r="B375" s="68" t="s">
        <v>104</v>
      </c>
      <c r="C375" s="68" t="s">
        <v>363</v>
      </c>
      <c r="D375" s="68" t="s">
        <v>309</v>
      </c>
      <c r="E375" s="94">
        <v>8133</v>
      </c>
      <c r="F375" s="94"/>
      <c r="G375" s="94"/>
      <c r="H375" s="90">
        <f t="shared" si="75"/>
        <v>8133</v>
      </c>
      <c r="I375" s="94"/>
      <c r="J375" s="90">
        <f t="shared" si="73"/>
        <v>8133</v>
      </c>
      <c r="K375" s="94"/>
      <c r="L375" s="90">
        <f t="shared" si="74"/>
        <v>8133</v>
      </c>
    </row>
    <row r="376" spans="1:12" ht="24" hidden="1" customHeight="1">
      <c r="A376" s="72" t="s">
        <v>645</v>
      </c>
      <c r="B376" s="65" t="s">
        <v>644</v>
      </c>
      <c r="C376" s="65" t="s">
        <v>643</v>
      </c>
      <c r="D376" s="65"/>
      <c r="E376" s="95">
        <f>E378+E377</f>
        <v>0</v>
      </c>
      <c r="F376" s="95">
        <f t="shared" ref="F376:G376" si="77">F378+F377</f>
        <v>0</v>
      </c>
      <c r="G376" s="95">
        <f t="shared" si="77"/>
        <v>5000</v>
      </c>
      <c r="H376" s="90">
        <f t="shared" si="75"/>
        <v>5000</v>
      </c>
      <c r="I376" s="95">
        <f>I377</f>
        <v>760</v>
      </c>
      <c r="J376" s="90">
        <f t="shared" si="73"/>
        <v>5760</v>
      </c>
      <c r="K376" s="95"/>
      <c r="L376" s="90">
        <f t="shared" si="74"/>
        <v>5760</v>
      </c>
    </row>
    <row r="377" spans="1:12" ht="35.25" hidden="1" customHeight="1">
      <c r="A377" s="44" t="s">
        <v>646</v>
      </c>
      <c r="B377" s="68" t="s">
        <v>644</v>
      </c>
      <c r="C377" s="68" t="s">
        <v>643</v>
      </c>
      <c r="D377" s="65"/>
      <c r="E377" s="95"/>
      <c r="F377" s="95"/>
      <c r="G377" s="94">
        <v>1000</v>
      </c>
      <c r="H377" s="90">
        <f t="shared" si="75"/>
        <v>1000</v>
      </c>
      <c r="I377" s="94">
        <v>760</v>
      </c>
      <c r="J377" s="90">
        <f t="shared" si="73"/>
        <v>1760</v>
      </c>
      <c r="K377" s="94"/>
      <c r="L377" s="90">
        <f t="shared" si="74"/>
        <v>1760</v>
      </c>
    </row>
    <row r="378" spans="1:12" ht="37.5" hidden="1" customHeight="1">
      <c r="A378" s="44" t="s">
        <v>771</v>
      </c>
      <c r="B378" s="68" t="s">
        <v>644</v>
      </c>
      <c r="C378" s="68" t="s">
        <v>764</v>
      </c>
      <c r="D378" s="68" t="s">
        <v>647</v>
      </c>
      <c r="E378" s="91"/>
      <c r="F378" s="91"/>
      <c r="G378" s="94">
        <v>4000</v>
      </c>
      <c r="H378" s="90">
        <f t="shared" si="75"/>
        <v>4000</v>
      </c>
      <c r="I378" s="94"/>
      <c r="J378" s="90">
        <f t="shared" si="73"/>
        <v>4000</v>
      </c>
      <c r="K378" s="94"/>
      <c r="L378" s="90">
        <f t="shared" si="74"/>
        <v>4000</v>
      </c>
    </row>
    <row r="379" spans="1:12" ht="45.75" hidden="1" customHeight="1"/>
    <row r="380" spans="1:12" ht="21" hidden="1" customHeight="1"/>
    <row r="381" spans="1:12" ht="42.75" hidden="1" customHeight="1"/>
    <row r="382" spans="1:12" ht="21" hidden="1" customHeight="1"/>
    <row r="383" spans="1:12" ht="24.75" hidden="1" customHeight="1"/>
    <row r="384" spans="1:12" ht="48" hidden="1" customHeight="1"/>
    <row r="385" spans="1:12" ht="21" customHeight="1"/>
    <row r="386" spans="1:12" s="7" customFormat="1" ht="36.75" customHeight="1">
      <c r="A386" s="33"/>
      <c r="B386" s="33"/>
      <c r="C386" s="33"/>
      <c r="D386" s="33"/>
      <c r="E386" s="84"/>
      <c r="F386" s="84"/>
      <c r="G386" s="84"/>
      <c r="H386" s="84"/>
      <c r="I386" s="84"/>
      <c r="J386" s="84"/>
      <c r="K386" s="84"/>
      <c r="L386" s="84"/>
    </row>
    <row r="387" spans="1:12" s="7" customFormat="1" ht="24.75" customHeight="1">
      <c r="A387" s="33"/>
      <c r="B387" s="33"/>
      <c r="C387" s="33"/>
      <c r="D387" s="33"/>
      <c r="E387" s="84"/>
      <c r="F387" s="84"/>
      <c r="G387" s="84"/>
      <c r="H387" s="84"/>
      <c r="I387" s="84"/>
      <c r="J387" s="84"/>
      <c r="K387" s="84"/>
      <c r="L387" s="84"/>
    </row>
  </sheetData>
  <mergeCells count="4">
    <mergeCell ref="A8:L8"/>
    <mergeCell ref="C6:L6"/>
    <mergeCell ref="E3:M3"/>
    <mergeCell ref="E5:L5"/>
  </mergeCells>
  <phoneticPr fontId="4" type="noConversion"/>
  <pageMargins left="0.78740157480314965" right="0" top="0.39370078740157483" bottom="0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69"/>
  <sheetViews>
    <sheetView topLeftCell="B1" workbookViewId="0">
      <selection activeCell="K215" sqref="K215"/>
    </sheetView>
  </sheetViews>
  <sheetFormatPr defaultRowHeight="12.75"/>
  <cols>
    <col min="1" max="1" width="0" hidden="1" customWidth="1"/>
    <col min="2" max="2" width="45" style="33" customWidth="1"/>
    <col min="3" max="3" width="13.28515625" style="33" customWidth="1"/>
    <col min="4" max="4" width="10.28515625" style="33" customWidth="1"/>
    <col min="5" max="5" width="10.85546875" style="33" customWidth="1"/>
    <col min="6" max="6" width="12.140625" style="84" hidden="1" customWidth="1"/>
    <col min="7" max="7" width="10.7109375" style="84" hidden="1" customWidth="1"/>
    <col min="8" max="8" width="12.28515625" style="84" hidden="1" customWidth="1"/>
    <col min="9" max="9" width="10.7109375" style="84" hidden="1" customWidth="1"/>
    <col min="10" max="10" width="11.85546875" style="84" customWidth="1"/>
    <col min="11" max="11" width="12.42578125" style="84" customWidth="1"/>
    <col min="12" max="12" width="15.140625" style="84" customWidth="1"/>
  </cols>
  <sheetData>
    <row r="2" spans="2:14">
      <c r="F2" s="196"/>
      <c r="L2" s="196" t="s">
        <v>821</v>
      </c>
    </row>
    <row r="3" spans="2:14" ht="66" customHeight="1">
      <c r="D3" s="192"/>
      <c r="E3" s="266" t="s">
        <v>847</v>
      </c>
      <c r="F3" s="269"/>
      <c r="G3" s="269"/>
      <c r="H3" s="269"/>
      <c r="I3" s="269"/>
      <c r="J3" s="269"/>
      <c r="K3" s="269"/>
      <c r="L3" s="269"/>
      <c r="M3" s="190"/>
      <c r="N3" s="190"/>
    </row>
    <row r="4" spans="2:14">
      <c r="B4" s="268" t="s">
        <v>578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2:14" ht="41.25" customHeight="1">
      <c r="B5" s="77"/>
      <c r="C5" s="192"/>
      <c r="D5" s="192"/>
      <c r="E5" s="288" t="s">
        <v>715</v>
      </c>
      <c r="F5" s="289"/>
      <c r="G5" s="289"/>
      <c r="H5" s="289"/>
      <c r="I5" s="289"/>
      <c r="J5" s="289"/>
      <c r="K5" s="289"/>
      <c r="L5" s="289"/>
    </row>
    <row r="6" spans="2:14" ht="18" hidden="1" customHeight="1">
      <c r="B6" s="78"/>
      <c r="C6" s="78"/>
      <c r="D6" s="265"/>
      <c r="E6" s="265"/>
      <c r="F6" s="265"/>
      <c r="G6" s="265"/>
      <c r="H6" s="265"/>
      <c r="I6" s="265"/>
      <c r="J6" s="265"/>
      <c r="K6" s="265"/>
      <c r="L6" s="265"/>
    </row>
    <row r="7" spans="2:14" ht="18" customHeight="1">
      <c r="B7" s="78"/>
      <c r="C7" s="78"/>
      <c r="D7" s="188"/>
      <c r="E7" s="188"/>
      <c r="F7" s="103"/>
      <c r="G7" s="103"/>
      <c r="H7" s="103"/>
      <c r="I7" s="103"/>
      <c r="J7" s="103"/>
      <c r="K7" s="103"/>
      <c r="L7" s="103" t="s">
        <v>183</v>
      </c>
    </row>
    <row r="8" spans="2:14" ht="60.75" customHeight="1">
      <c r="B8" s="287" t="s">
        <v>730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2:14" ht="18.75" customHeight="1">
      <c r="B9" s="34"/>
      <c r="C9" s="34"/>
      <c r="D9" s="34"/>
      <c r="E9" s="34"/>
      <c r="F9" s="104" t="s">
        <v>293</v>
      </c>
      <c r="G9" s="167"/>
      <c r="H9" s="167"/>
      <c r="I9" s="167"/>
      <c r="J9" s="167"/>
      <c r="K9" s="167"/>
      <c r="L9" s="104" t="s">
        <v>293</v>
      </c>
    </row>
    <row r="10" spans="2:14" ht="32.25" customHeight="1">
      <c r="B10" s="35" t="s">
        <v>156</v>
      </c>
      <c r="C10" s="35" t="s">
        <v>186</v>
      </c>
      <c r="D10" s="35" t="s">
        <v>132</v>
      </c>
      <c r="E10" s="35" t="s">
        <v>133</v>
      </c>
      <c r="F10" s="93" t="s">
        <v>603</v>
      </c>
      <c r="G10" s="90" t="s">
        <v>752</v>
      </c>
      <c r="H10" s="93" t="s">
        <v>603</v>
      </c>
      <c r="I10" s="90" t="s">
        <v>752</v>
      </c>
      <c r="J10" s="93" t="s">
        <v>603</v>
      </c>
      <c r="K10" s="90" t="s">
        <v>752</v>
      </c>
      <c r="L10" s="93" t="s">
        <v>603</v>
      </c>
    </row>
    <row r="11" spans="2:14" ht="23.25" customHeight="1">
      <c r="B11" s="21" t="s">
        <v>446</v>
      </c>
      <c r="C11" s="35"/>
      <c r="D11" s="35"/>
      <c r="E11" s="35"/>
      <c r="F11" s="90">
        <f>SUM(F213,F214,F240)</f>
        <v>954053.29999999993</v>
      </c>
      <c r="G11" s="90">
        <f>SUM(G213,G214,G240)</f>
        <v>102515.5</v>
      </c>
      <c r="H11" s="90">
        <f>F11+G11</f>
        <v>1056568.7999999998</v>
      </c>
      <c r="I11" s="90">
        <f>SUM(I213,I214,I240)</f>
        <v>28478.400000000001</v>
      </c>
      <c r="J11" s="90">
        <f>H11+I11</f>
        <v>1085047.1999999997</v>
      </c>
      <c r="K11" s="90">
        <f>SUM(K213,K214,K240)</f>
        <v>44918.200000000004</v>
      </c>
      <c r="L11" s="90">
        <f>J11+K11</f>
        <v>1129965.3999999997</v>
      </c>
    </row>
    <row r="12" spans="2:14" ht="34.5" customHeight="1">
      <c r="B12" s="40" t="s">
        <v>656</v>
      </c>
      <c r="C12" s="61" t="s">
        <v>248</v>
      </c>
      <c r="D12" s="61"/>
      <c r="E12" s="61"/>
      <c r="F12" s="90">
        <f>F13</f>
        <v>11300</v>
      </c>
      <c r="G12" s="90">
        <f>G13</f>
        <v>0</v>
      </c>
      <c r="H12" s="90">
        <f t="shared" ref="H12:H75" si="0">F12+G12</f>
        <v>11300</v>
      </c>
      <c r="I12" s="90"/>
      <c r="J12" s="90">
        <f t="shared" ref="J12:J75" si="1">H12+I12</f>
        <v>11300</v>
      </c>
      <c r="K12" s="90"/>
      <c r="L12" s="90">
        <f t="shared" ref="L12:L75" si="2">J12+K12</f>
        <v>11300</v>
      </c>
    </row>
    <row r="13" spans="2:14" ht="24.75" hidden="1" customHeight="1">
      <c r="B13" s="16" t="s">
        <v>116</v>
      </c>
      <c r="C13" s="63" t="s">
        <v>577</v>
      </c>
      <c r="D13" s="63" t="s">
        <v>215</v>
      </c>
      <c r="E13" s="63"/>
      <c r="F13" s="64">
        <f>F14+F16+F19+F21+F23</f>
        <v>11300</v>
      </c>
      <c r="G13" s="64"/>
      <c r="H13" s="90">
        <f t="shared" si="0"/>
        <v>11300</v>
      </c>
      <c r="I13" s="64"/>
      <c r="J13" s="90">
        <f t="shared" si="1"/>
        <v>11300</v>
      </c>
      <c r="K13" s="64"/>
      <c r="L13" s="90">
        <f t="shared" si="2"/>
        <v>11300</v>
      </c>
    </row>
    <row r="14" spans="2:14" ht="28.5" hidden="1" customHeight="1">
      <c r="B14" s="16" t="s">
        <v>274</v>
      </c>
      <c r="C14" s="63" t="s">
        <v>466</v>
      </c>
      <c r="D14" s="63" t="s">
        <v>305</v>
      </c>
      <c r="E14" s="63"/>
      <c r="F14" s="64">
        <f>SUM(F15)</f>
        <v>7300</v>
      </c>
      <c r="G14" s="64"/>
      <c r="H14" s="90">
        <f t="shared" si="0"/>
        <v>7300</v>
      </c>
      <c r="I14" s="64"/>
      <c r="J14" s="90">
        <f t="shared" si="1"/>
        <v>7300</v>
      </c>
      <c r="K14" s="64"/>
      <c r="L14" s="90">
        <f t="shared" si="2"/>
        <v>7300</v>
      </c>
    </row>
    <row r="15" spans="2:14" ht="30" hidden="1" customHeight="1">
      <c r="B15" s="16" t="s">
        <v>147</v>
      </c>
      <c r="C15" s="63" t="s">
        <v>466</v>
      </c>
      <c r="D15" s="63" t="s">
        <v>305</v>
      </c>
      <c r="E15" s="63" t="s">
        <v>146</v>
      </c>
      <c r="F15" s="64">
        <v>7300</v>
      </c>
      <c r="G15" s="64"/>
      <c r="H15" s="90">
        <f t="shared" si="0"/>
        <v>7300</v>
      </c>
      <c r="I15" s="64"/>
      <c r="J15" s="90">
        <f t="shared" si="1"/>
        <v>7300</v>
      </c>
      <c r="K15" s="64"/>
      <c r="L15" s="90">
        <f t="shared" si="2"/>
        <v>7300</v>
      </c>
    </row>
    <row r="16" spans="2:14" ht="20.25" hidden="1" customHeight="1">
      <c r="B16" s="30" t="s">
        <v>263</v>
      </c>
      <c r="C16" s="63" t="s">
        <v>417</v>
      </c>
      <c r="D16" s="63"/>
      <c r="E16" s="63"/>
      <c r="F16" s="64">
        <f>F17</f>
        <v>800</v>
      </c>
      <c r="G16" s="64"/>
      <c r="H16" s="90">
        <f t="shared" si="0"/>
        <v>800</v>
      </c>
      <c r="I16" s="64"/>
      <c r="J16" s="90">
        <f t="shared" si="1"/>
        <v>800</v>
      </c>
      <c r="K16" s="64"/>
      <c r="L16" s="90">
        <f t="shared" si="2"/>
        <v>800</v>
      </c>
    </row>
    <row r="17" spans="2:12" ht="18" hidden="1" customHeight="1">
      <c r="B17" s="16" t="s">
        <v>60</v>
      </c>
      <c r="C17" s="63" t="s">
        <v>417</v>
      </c>
      <c r="D17" s="63" t="s">
        <v>320</v>
      </c>
      <c r="E17" s="63"/>
      <c r="F17" s="64">
        <f>F18</f>
        <v>800</v>
      </c>
      <c r="G17" s="64"/>
      <c r="H17" s="90">
        <f t="shared" si="0"/>
        <v>800</v>
      </c>
      <c r="I17" s="64"/>
      <c r="J17" s="90">
        <f t="shared" si="1"/>
        <v>800</v>
      </c>
      <c r="K17" s="64"/>
      <c r="L17" s="90">
        <f t="shared" si="2"/>
        <v>800</v>
      </c>
    </row>
    <row r="18" spans="2:12" ht="33" hidden="1" customHeight="1">
      <c r="B18" s="23" t="s">
        <v>188</v>
      </c>
      <c r="C18" s="63" t="s">
        <v>417</v>
      </c>
      <c r="D18" s="63" t="s">
        <v>320</v>
      </c>
      <c r="E18" s="63" t="s">
        <v>187</v>
      </c>
      <c r="F18" s="64">
        <v>800</v>
      </c>
      <c r="G18" s="64"/>
      <c r="H18" s="90">
        <f t="shared" si="0"/>
        <v>800</v>
      </c>
      <c r="I18" s="64"/>
      <c r="J18" s="90">
        <f t="shared" si="1"/>
        <v>800</v>
      </c>
      <c r="K18" s="64"/>
      <c r="L18" s="90">
        <f t="shared" si="2"/>
        <v>800</v>
      </c>
    </row>
    <row r="19" spans="2:12" ht="30.75" hidden="1" customHeight="1">
      <c r="B19" s="16" t="s">
        <v>264</v>
      </c>
      <c r="C19" s="63" t="s">
        <v>418</v>
      </c>
      <c r="D19" s="63"/>
      <c r="E19" s="63"/>
      <c r="F19" s="64">
        <f>SUM(F20)</f>
        <v>2600</v>
      </c>
      <c r="G19" s="64"/>
      <c r="H19" s="90">
        <f t="shared" si="0"/>
        <v>2600</v>
      </c>
      <c r="I19" s="64"/>
      <c r="J19" s="90">
        <f t="shared" si="1"/>
        <v>2600</v>
      </c>
      <c r="K19" s="64"/>
      <c r="L19" s="90">
        <f t="shared" si="2"/>
        <v>2600</v>
      </c>
    </row>
    <row r="20" spans="2:12" ht="21.75" hidden="1" customHeight="1">
      <c r="B20" s="45" t="s">
        <v>279</v>
      </c>
      <c r="C20" s="63" t="s">
        <v>418</v>
      </c>
      <c r="D20" s="63" t="s">
        <v>320</v>
      </c>
      <c r="E20" s="63" t="s">
        <v>295</v>
      </c>
      <c r="F20" s="64">
        <v>2600</v>
      </c>
      <c r="G20" s="64"/>
      <c r="H20" s="90">
        <f t="shared" si="0"/>
        <v>2600</v>
      </c>
      <c r="I20" s="64"/>
      <c r="J20" s="90">
        <f t="shared" si="1"/>
        <v>2600</v>
      </c>
      <c r="K20" s="64"/>
      <c r="L20" s="90">
        <f t="shared" si="2"/>
        <v>2600</v>
      </c>
    </row>
    <row r="21" spans="2:12" ht="21" hidden="1" customHeight="1">
      <c r="B21" s="46" t="s">
        <v>475</v>
      </c>
      <c r="C21" s="63" t="s">
        <v>473</v>
      </c>
      <c r="D21" s="63" t="s">
        <v>320</v>
      </c>
      <c r="E21" s="63"/>
      <c r="F21" s="64">
        <v>100</v>
      </c>
      <c r="G21" s="64"/>
      <c r="H21" s="90">
        <f t="shared" si="0"/>
        <v>100</v>
      </c>
      <c r="I21" s="64"/>
      <c r="J21" s="90">
        <f t="shared" si="1"/>
        <v>100</v>
      </c>
      <c r="K21" s="64"/>
      <c r="L21" s="90">
        <f t="shared" si="2"/>
        <v>100</v>
      </c>
    </row>
    <row r="22" spans="2:12" ht="37.5" hidden="1" customHeight="1">
      <c r="B22" s="23" t="s">
        <v>188</v>
      </c>
      <c r="C22" s="63" t="s">
        <v>473</v>
      </c>
      <c r="D22" s="63" t="s">
        <v>320</v>
      </c>
      <c r="E22" s="63" t="s">
        <v>187</v>
      </c>
      <c r="F22" s="64">
        <v>100</v>
      </c>
      <c r="G22" s="64"/>
      <c r="H22" s="90">
        <f t="shared" si="0"/>
        <v>100</v>
      </c>
      <c r="I22" s="64"/>
      <c r="J22" s="90">
        <f t="shared" si="1"/>
        <v>100</v>
      </c>
      <c r="K22" s="64"/>
      <c r="L22" s="90">
        <f t="shared" si="2"/>
        <v>100</v>
      </c>
    </row>
    <row r="23" spans="2:12" ht="22.5" hidden="1" customHeight="1">
      <c r="B23" s="46" t="s">
        <v>602</v>
      </c>
      <c r="C23" s="63" t="s">
        <v>601</v>
      </c>
      <c r="D23" s="63" t="s">
        <v>320</v>
      </c>
      <c r="E23" s="63"/>
      <c r="F23" s="64">
        <f>F24</f>
        <v>500</v>
      </c>
      <c r="G23" s="64"/>
      <c r="H23" s="90">
        <f t="shared" si="0"/>
        <v>500</v>
      </c>
      <c r="I23" s="64"/>
      <c r="J23" s="90">
        <f t="shared" si="1"/>
        <v>500</v>
      </c>
      <c r="K23" s="64"/>
      <c r="L23" s="90">
        <f t="shared" si="2"/>
        <v>500</v>
      </c>
    </row>
    <row r="24" spans="2:12" ht="27" hidden="1" customHeight="1">
      <c r="B24" s="23" t="s">
        <v>188</v>
      </c>
      <c r="C24" s="63" t="s">
        <v>601</v>
      </c>
      <c r="D24" s="63" t="s">
        <v>320</v>
      </c>
      <c r="E24" s="63" t="s">
        <v>187</v>
      </c>
      <c r="F24" s="64">
        <v>500</v>
      </c>
      <c r="G24" s="64"/>
      <c r="H24" s="90">
        <f t="shared" si="0"/>
        <v>500</v>
      </c>
      <c r="I24" s="64"/>
      <c r="J24" s="90">
        <f t="shared" si="1"/>
        <v>500</v>
      </c>
      <c r="K24" s="64"/>
      <c r="L24" s="90">
        <f t="shared" si="2"/>
        <v>500</v>
      </c>
    </row>
    <row r="25" spans="2:12" ht="42.75" customHeight="1">
      <c r="B25" s="43" t="s">
        <v>683</v>
      </c>
      <c r="C25" s="61" t="s">
        <v>245</v>
      </c>
      <c r="D25" s="60" t="s">
        <v>304</v>
      </c>
      <c r="E25" s="61"/>
      <c r="F25" s="90">
        <f>F26</f>
        <v>900</v>
      </c>
      <c r="G25" s="90"/>
      <c r="H25" s="90">
        <f t="shared" si="0"/>
        <v>900</v>
      </c>
      <c r="I25" s="90"/>
      <c r="J25" s="90">
        <f t="shared" si="1"/>
        <v>900</v>
      </c>
      <c r="K25" s="90"/>
      <c r="L25" s="90">
        <f t="shared" si="2"/>
        <v>900</v>
      </c>
    </row>
    <row r="26" spans="2:12" ht="30" hidden="1" customHeight="1">
      <c r="B26" s="16" t="s">
        <v>395</v>
      </c>
      <c r="C26" s="63" t="s">
        <v>396</v>
      </c>
      <c r="D26" s="62"/>
      <c r="E26" s="63"/>
      <c r="F26" s="64">
        <f>F27</f>
        <v>900</v>
      </c>
      <c r="G26" s="64"/>
      <c r="H26" s="90">
        <f t="shared" si="0"/>
        <v>900</v>
      </c>
      <c r="I26" s="64"/>
      <c r="J26" s="90">
        <f t="shared" si="1"/>
        <v>900</v>
      </c>
      <c r="K26" s="64"/>
      <c r="L26" s="90">
        <f t="shared" si="2"/>
        <v>900</v>
      </c>
    </row>
    <row r="27" spans="2:12" ht="30" hidden="1" customHeight="1">
      <c r="B27" s="23" t="s">
        <v>4</v>
      </c>
      <c r="C27" s="63" t="s">
        <v>439</v>
      </c>
      <c r="D27" s="62"/>
      <c r="E27" s="63"/>
      <c r="F27" s="64">
        <v>900</v>
      </c>
      <c r="G27" s="64"/>
      <c r="H27" s="90">
        <f t="shared" si="0"/>
        <v>900</v>
      </c>
      <c r="I27" s="64"/>
      <c r="J27" s="90">
        <f t="shared" si="1"/>
        <v>900</v>
      </c>
      <c r="K27" s="64"/>
      <c r="L27" s="90">
        <f t="shared" si="2"/>
        <v>900</v>
      </c>
    </row>
    <row r="28" spans="2:12" ht="32.25" customHeight="1">
      <c r="B28" s="37" t="s">
        <v>684</v>
      </c>
      <c r="C28" s="61" t="s">
        <v>339</v>
      </c>
      <c r="D28" s="61"/>
      <c r="E28" s="63"/>
      <c r="F28" s="90">
        <f>SUM(F29,F36)</f>
        <v>98042.400000000009</v>
      </c>
      <c r="G28" s="90">
        <f>SUM(G29,G36)</f>
        <v>4623</v>
      </c>
      <c r="H28" s="90">
        <f t="shared" si="0"/>
        <v>102665.40000000001</v>
      </c>
      <c r="I28" s="90"/>
      <c r="J28" s="90">
        <f t="shared" si="1"/>
        <v>102665.40000000001</v>
      </c>
      <c r="K28" s="90"/>
      <c r="L28" s="90">
        <f t="shared" si="2"/>
        <v>102665.40000000001</v>
      </c>
    </row>
    <row r="29" spans="2:12" ht="31.5" hidden="1" customHeight="1">
      <c r="B29" s="37" t="s">
        <v>5</v>
      </c>
      <c r="C29" s="61" t="s">
        <v>340</v>
      </c>
      <c r="D29" s="61"/>
      <c r="E29" s="61"/>
      <c r="F29" s="90">
        <f>F30</f>
        <v>28274.3</v>
      </c>
      <c r="G29" s="90">
        <f>G30</f>
        <v>0</v>
      </c>
      <c r="H29" s="90">
        <f t="shared" si="0"/>
        <v>28274.3</v>
      </c>
      <c r="I29" s="90"/>
      <c r="J29" s="90">
        <f t="shared" si="1"/>
        <v>28274.3</v>
      </c>
      <c r="K29" s="90"/>
      <c r="L29" s="90">
        <f t="shared" si="2"/>
        <v>28274.3</v>
      </c>
    </row>
    <row r="30" spans="2:12" ht="23.25" hidden="1" customHeight="1">
      <c r="B30" s="44" t="s">
        <v>435</v>
      </c>
      <c r="C30" s="63" t="s">
        <v>436</v>
      </c>
      <c r="D30" s="61"/>
      <c r="E30" s="61"/>
      <c r="F30" s="64">
        <f>SUM(F31)+F34+F35</f>
        <v>28274.3</v>
      </c>
      <c r="G30" s="90"/>
      <c r="H30" s="90">
        <f t="shared" si="0"/>
        <v>28274.3</v>
      </c>
      <c r="I30" s="90"/>
      <c r="J30" s="90">
        <f t="shared" si="1"/>
        <v>28274.3</v>
      </c>
      <c r="K30" s="90"/>
      <c r="L30" s="90">
        <f t="shared" si="2"/>
        <v>28274.3</v>
      </c>
    </row>
    <row r="31" spans="2:12" ht="27" hidden="1" customHeight="1">
      <c r="B31" s="23" t="s">
        <v>6</v>
      </c>
      <c r="C31" s="63" t="s">
        <v>437</v>
      </c>
      <c r="D31" s="63"/>
      <c r="E31" s="63"/>
      <c r="F31" s="64">
        <f>F32</f>
        <v>20867</v>
      </c>
      <c r="G31" s="64"/>
      <c r="H31" s="90">
        <f t="shared" si="0"/>
        <v>20867</v>
      </c>
      <c r="I31" s="64"/>
      <c r="J31" s="90">
        <f t="shared" si="1"/>
        <v>20867</v>
      </c>
      <c r="K31" s="64"/>
      <c r="L31" s="90">
        <f t="shared" si="2"/>
        <v>20867</v>
      </c>
    </row>
    <row r="32" spans="2:12" ht="19.5" hidden="1" customHeight="1">
      <c r="B32" s="30" t="s">
        <v>162</v>
      </c>
      <c r="C32" s="63" t="s">
        <v>437</v>
      </c>
      <c r="D32" s="63" t="s">
        <v>161</v>
      </c>
      <c r="E32" s="63"/>
      <c r="F32" s="64">
        <f>F33</f>
        <v>20867</v>
      </c>
      <c r="G32" s="64"/>
      <c r="H32" s="90">
        <f t="shared" si="0"/>
        <v>20867</v>
      </c>
      <c r="I32" s="64"/>
      <c r="J32" s="90">
        <f t="shared" si="1"/>
        <v>20867</v>
      </c>
      <c r="K32" s="64"/>
      <c r="L32" s="90">
        <f t="shared" si="2"/>
        <v>20867</v>
      </c>
    </row>
    <row r="33" spans="2:12" ht="27.75" hidden="1" customHeight="1">
      <c r="B33" s="23" t="s">
        <v>287</v>
      </c>
      <c r="C33" s="63" t="s">
        <v>437</v>
      </c>
      <c r="D33" s="63" t="s">
        <v>460</v>
      </c>
      <c r="E33" s="63" t="s">
        <v>522</v>
      </c>
      <c r="F33" s="64">
        <v>20867</v>
      </c>
      <c r="G33" s="64"/>
      <c r="H33" s="90">
        <f t="shared" si="0"/>
        <v>20867</v>
      </c>
      <c r="I33" s="64"/>
      <c r="J33" s="90">
        <f t="shared" si="1"/>
        <v>20867</v>
      </c>
      <c r="K33" s="64"/>
      <c r="L33" s="90">
        <f t="shared" si="2"/>
        <v>20867</v>
      </c>
    </row>
    <row r="34" spans="2:12" ht="20.25" hidden="1" customHeight="1">
      <c r="B34" s="23" t="s">
        <v>634</v>
      </c>
      <c r="C34" s="63" t="s">
        <v>731</v>
      </c>
      <c r="D34" s="63" t="s">
        <v>460</v>
      </c>
      <c r="E34" s="63" t="s">
        <v>590</v>
      </c>
      <c r="F34" s="91">
        <v>7406.3</v>
      </c>
      <c r="G34" s="64"/>
      <c r="H34" s="90">
        <f t="shared" si="0"/>
        <v>7406.3</v>
      </c>
      <c r="I34" s="64"/>
      <c r="J34" s="90">
        <f t="shared" si="1"/>
        <v>7406.3</v>
      </c>
      <c r="K34" s="64"/>
      <c r="L34" s="90">
        <f t="shared" si="2"/>
        <v>7406.3</v>
      </c>
    </row>
    <row r="35" spans="2:12" ht="27.75" hidden="1" customHeight="1">
      <c r="B35" s="23" t="s">
        <v>588</v>
      </c>
      <c r="C35" s="69" t="s">
        <v>732</v>
      </c>
      <c r="D35" s="63" t="s">
        <v>460</v>
      </c>
      <c r="E35" s="63" t="s">
        <v>590</v>
      </c>
      <c r="F35" s="64">
        <v>1</v>
      </c>
      <c r="G35" s="64"/>
      <c r="H35" s="90">
        <f t="shared" si="0"/>
        <v>1</v>
      </c>
      <c r="I35" s="64"/>
      <c r="J35" s="90">
        <f t="shared" si="1"/>
        <v>1</v>
      </c>
      <c r="K35" s="64"/>
      <c r="L35" s="90">
        <f t="shared" si="2"/>
        <v>1</v>
      </c>
    </row>
    <row r="36" spans="2:12" ht="42.75" hidden="1" customHeight="1">
      <c r="B36" s="37" t="s">
        <v>33</v>
      </c>
      <c r="C36" s="61" t="s">
        <v>366</v>
      </c>
      <c r="D36" s="61"/>
      <c r="E36" s="61"/>
      <c r="F36" s="90">
        <f>F37+F47+F53+F59+F62</f>
        <v>69768.100000000006</v>
      </c>
      <c r="G36" s="90">
        <f>G37+G47+G53+G59+G62</f>
        <v>4623</v>
      </c>
      <c r="H36" s="90">
        <f t="shared" si="0"/>
        <v>74391.100000000006</v>
      </c>
      <c r="I36" s="90"/>
      <c r="J36" s="90">
        <f t="shared" si="1"/>
        <v>74391.100000000006</v>
      </c>
      <c r="K36" s="90"/>
      <c r="L36" s="90">
        <f t="shared" si="2"/>
        <v>74391.100000000006</v>
      </c>
    </row>
    <row r="37" spans="2:12" ht="30" hidden="1" customHeight="1">
      <c r="B37" s="23" t="s">
        <v>490</v>
      </c>
      <c r="C37" s="63" t="s">
        <v>426</v>
      </c>
      <c r="D37" s="63"/>
      <c r="E37" s="63"/>
      <c r="F37" s="90">
        <f>SUM(F38)</f>
        <v>35878.800000000003</v>
      </c>
      <c r="G37" s="90">
        <f>SUM(G38)</f>
        <v>3823</v>
      </c>
      <c r="H37" s="90">
        <f t="shared" si="0"/>
        <v>39701.800000000003</v>
      </c>
      <c r="I37" s="90"/>
      <c r="J37" s="90">
        <f t="shared" si="1"/>
        <v>39701.800000000003</v>
      </c>
      <c r="K37" s="90"/>
      <c r="L37" s="90">
        <f t="shared" si="2"/>
        <v>39701.800000000003</v>
      </c>
    </row>
    <row r="38" spans="2:12" ht="23.25" hidden="1" customHeight="1">
      <c r="B38" s="16" t="s">
        <v>99</v>
      </c>
      <c r="C38" s="63" t="s">
        <v>426</v>
      </c>
      <c r="D38" s="63" t="s">
        <v>100</v>
      </c>
      <c r="E38" s="63"/>
      <c r="F38" s="64">
        <f>F39+F41</f>
        <v>35878.800000000003</v>
      </c>
      <c r="G38" s="64">
        <f>G39+G41</f>
        <v>3823</v>
      </c>
      <c r="H38" s="90">
        <f t="shared" si="0"/>
        <v>39701.800000000003</v>
      </c>
      <c r="I38" s="64"/>
      <c r="J38" s="90">
        <f t="shared" si="1"/>
        <v>39701.800000000003</v>
      </c>
      <c r="K38" s="64"/>
      <c r="L38" s="90">
        <f t="shared" si="2"/>
        <v>39701.800000000003</v>
      </c>
    </row>
    <row r="39" spans="2:12" ht="31.5" hidden="1" customHeight="1">
      <c r="B39" s="44" t="s">
        <v>273</v>
      </c>
      <c r="C39" s="63" t="s">
        <v>433</v>
      </c>
      <c r="D39" s="63" t="s">
        <v>101</v>
      </c>
      <c r="E39" s="63"/>
      <c r="F39" s="64">
        <f>SUM(F40)</f>
        <v>27019</v>
      </c>
      <c r="G39" s="64">
        <f>G40</f>
        <v>3123</v>
      </c>
      <c r="H39" s="90">
        <f t="shared" si="0"/>
        <v>30142</v>
      </c>
      <c r="I39" s="64"/>
      <c r="J39" s="90">
        <f t="shared" si="1"/>
        <v>30142</v>
      </c>
      <c r="K39" s="64"/>
      <c r="L39" s="90">
        <f t="shared" si="2"/>
        <v>30142</v>
      </c>
    </row>
    <row r="40" spans="2:12" ht="23.25" hidden="1" customHeight="1">
      <c r="B40" s="23" t="s">
        <v>144</v>
      </c>
      <c r="C40" s="63" t="s">
        <v>433</v>
      </c>
      <c r="D40" s="63" t="s">
        <v>101</v>
      </c>
      <c r="E40" s="63" t="s">
        <v>522</v>
      </c>
      <c r="F40" s="64">
        <v>27019</v>
      </c>
      <c r="G40" s="64">
        <v>3123</v>
      </c>
      <c r="H40" s="90">
        <f t="shared" si="0"/>
        <v>30142</v>
      </c>
      <c r="I40" s="64"/>
      <c r="J40" s="90">
        <f t="shared" si="1"/>
        <v>30142</v>
      </c>
      <c r="K40" s="64"/>
      <c r="L40" s="90">
        <f t="shared" si="2"/>
        <v>30142</v>
      </c>
    </row>
    <row r="41" spans="2:12" ht="19.5" hidden="1" customHeight="1">
      <c r="B41" s="16" t="s">
        <v>285</v>
      </c>
      <c r="C41" s="63" t="s">
        <v>434</v>
      </c>
      <c r="D41" s="63" t="s">
        <v>101</v>
      </c>
      <c r="E41" s="63"/>
      <c r="F41" s="64">
        <f>F42+F43+F44+F45+F46</f>
        <v>8859.7999999999993</v>
      </c>
      <c r="G41" s="64">
        <f>G42+G43+G44+G45+G46</f>
        <v>700</v>
      </c>
      <c r="H41" s="90">
        <f t="shared" si="0"/>
        <v>9559.7999999999993</v>
      </c>
      <c r="I41" s="64"/>
      <c r="J41" s="90">
        <f t="shared" si="1"/>
        <v>9559.7999999999993</v>
      </c>
      <c r="K41" s="64"/>
      <c r="L41" s="90">
        <f t="shared" si="2"/>
        <v>9559.7999999999993</v>
      </c>
    </row>
    <row r="42" spans="2:12" ht="24" hidden="1" customHeight="1">
      <c r="B42" s="23" t="s">
        <v>144</v>
      </c>
      <c r="C42" s="63" t="s">
        <v>434</v>
      </c>
      <c r="D42" s="63" t="s">
        <v>101</v>
      </c>
      <c r="E42" s="63" t="s">
        <v>522</v>
      </c>
      <c r="F42" s="64">
        <v>8000</v>
      </c>
      <c r="G42" s="64">
        <v>700</v>
      </c>
      <c r="H42" s="90">
        <f t="shared" si="0"/>
        <v>8700</v>
      </c>
      <c r="I42" s="64"/>
      <c r="J42" s="90">
        <f t="shared" si="1"/>
        <v>8700</v>
      </c>
      <c r="K42" s="64"/>
      <c r="L42" s="90">
        <f t="shared" si="2"/>
        <v>8700</v>
      </c>
    </row>
    <row r="43" spans="2:12" ht="24" hidden="1" customHeight="1">
      <c r="B43" s="23"/>
      <c r="C43" s="63"/>
      <c r="D43" s="62"/>
      <c r="E43" s="63"/>
      <c r="F43" s="64"/>
      <c r="G43" s="64"/>
      <c r="H43" s="90">
        <f t="shared" si="0"/>
        <v>0</v>
      </c>
      <c r="I43" s="64"/>
      <c r="J43" s="90">
        <f t="shared" si="1"/>
        <v>0</v>
      </c>
      <c r="K43" s="64"/>
      <c r="L43" s="90">
        <f t="shared" si="2"/>
        <v>0</v>
      </c>
    </row>
    <row r="44" spans="2:12" ht="24" hidden="1" customHeight="1">
      <c r="B44" s="23"/>
      <c r="C44" s="63"/>
      <c r="D44" s="63"/>
      <c r="E44" s="63"/>
      <c r="F44" s="64"/>
      <c r="G44" s="64"/>
      <c r="H44" s="90">
        <f t="shared" si="0"/>
        <v>0</v>
      </c>
      <c r="I44" s="64"/>
      <c r="J44" s="90">
        <f t="shared" si="1"/>
        <v>0</v>
      </c>
      <c r="K44" s="64"/>
      <c r="L44" s="90">
        <f t="shared" si="2"/>
        <v>0</v>
      </c>
    </row>
    <row r="45" spans="2:12" ht="24" hidden="1" customHeight="1">
      <c r="B45" s="23" t="s">
        <v>634</v>
      </c>
      <c r="C45" s="63" t="s">
        <v>628</v>
      </c>
      <c r="D45" s="63" t="s">
        <v>101</v>
      </c>
      <c r="E45" s="63" t="s">
        <v>590</v>
      </c>
      <c r="F45" s="64">
        <v>858.8</v>
      </c>
      <c r="G45" s="64"/>
      <c r="H45" s="90">
        <f t="shared" si="0"/>
        <v>858.8</v>
      </c>
      <c r="I45" s="64"/>
      <c r="J45" s="90">
        <f t="shared" si="1"/>
        <v>858.8</v>
      </c>
      <c r="K45" s="64"/>
      <c r="L45" s="90">
        <f t="shared" si="2"/>
        <v>858.8</v>
      </c>
    </row>
    <row r="46" spans="2:12" ht="24" hidden="1" customHeight="1">
      <c r="B46" s="23" t="s">
        <v>588</v>
      </c>
      <c r="C46" s="63" t="s">
        <v>629</v>
      </c>
      <c r="D46" s="63" t="s">
        <v>101</v>
      </c>
      <c r="E46" s="63" t="s">
        <v>590</v>
      </c>
      <c r="F46" s="64">
        <v>1</v>
      </c>
      <c r="G46" s="64"/>
      <c r="H46" s="90">
        <f t="shared" si="0"/>
        <v>1</v>
      </c>
      <c r="I46" s="64"/>
      <c r="J46" s="90">
        <f t="shared" si="1"/>
        <v>1</v>
      </c>
      <c r="K46" s="64"/>
      <c r="L46" s="90">
        <f t="shared" si="2"/>
        <v>1</v>
      </c>
    </row>
    <row r="47" spans="2:12" ht="24" hidden="1" customHeight="1">
      <c r="B47" s="23" t="s">
        <v>491</v>
      </c>
      <c r="C47" s="63" t="s">
        <v>440</v>
      </c>
      <c r="D47" s="63"/>
      <c r="E47" s="63"/>
      <c r="F47" s="90">
        <f>SUM(F50)+F51+F52</f>
        <v>7494.9</v>
      </c>
      <c r="G47" s="64"/>
      <c r="H47" s="90">
        <f t="shared" si="0"/>
        <v>7494.9</v>
      </c>
      <c r="I47" s="64"/>
      <c r="J47" s="90">
        <f t="shared" si="1"/>
        <v>7494.9</v>
      </c>
      <c r="K47" s="64"/>
      <c r="L47" s="90">
        <f t="shared" si="2"/>
        <v>7494.9</v>
      </c>
    </row>
    <row r="48" spans="2:12" ht="24.75" hidden="1" customHeight="1">
      <c r="B48" s="16" t="s">
        <v>99</v>
      </c>
      <c r="C48" s="63" t="s">
        <v>440</v>
      </c>
      <c r="D48" s="63" t="s">
        <v>100</v>
      </c>
      <c r="E48" s="63"/>
      <c r="F48" s="64">
        <f>F49</f>
        <v>5620</v>
      </c>
      <c r="G48" s="64"/>
      <c r="H48" s="90">
        <f t="shared" si="0"/>
        <v>5620</v>
      </c>
      <c r="I48" s="64"/>
      <c r="J48" s="90">
        <f t="shared" si="1"/>
        <v>5620</v>
      </c>
      <c r="K48" s="64"/>
      <c r="L48" s="90">
        <f t="shared" si="2"/>
        <v>5620</v>
      </c>
    </row>
    <row r="49" spans="2:12" ht="19.5" hidden="1" customHeight="1">
      <c r="B49" s="16" t="s">
        <v>285</v>
      </c>
      <c r="C49" s="63" t="s">
        <v>440</v>
      </c>
      <c r="D49" s="63" t="s">
        <v>101</v>
      </c>
      <c r="E49" s="63"/>
      <c r="F49" s="64">
        <f>F50</f>
        <v>5620</v>
      </c>
      <c r="G49" s="64"/>
      <c r="H49" s="90">
        <f t="shared" si="0"/>
        <v>5620</v>
      </c>
      <c r="I49" s="64"/>
      <c r="J49" s="90">
        <f t="shared" si="1"/>
        <v>5620</v>
      </c>
      <c r="K49" s="64"/>
      <c r="L49" s="90">
        <f t="shared" si="2"/>
        <v>5620</v>
      </c>
    </row>
    <row r="50" spans="2:12" ht="25.5" hidden="1" customHeight="1">
      <c r="B50" s="23" t="s">
        <v>144</v>
      </c>
      <c r="C50" s="63" t="s">
        <v>440</v>
      </c>
      <c r="D50" s="63" t="s">
        <v>101</v>
      </c>
      <c r="E50" s="63" t="s">
        <v>522</v>
      </c>
      <c r="F50" s="64">
        <v>5620</v>
      </c>
      <c r="G50" s="64"/>
      <c r="H50" s="90">
        <f t="shared" si="0"/>
        <v>5620</v>
      </c>
      <c r="I50" s="64"/>
      <c r="J50" s="90">
        <f t="shared" si="1"/>
        <v>5620</v>
      </c>
      <c r="K50" s="64"/>
      <c r="L50" s="90">
        <f t="shared" si="2"/>
        <v>5620</v>
      </c>
    </row>
    <row r="51" spans="2:12" ht="25.5" hidden="1" customHeight="1">
      <c r="B51" s="23" t="s">
        <v>634</v>
      </c>
      <c r="C51" s="63" t="s">
        <v>739</v>
      </c>
      <c r="D51" s="63" t="s">
        <v>101</v>
      </c>
      <c r="E51" s="63" t="s">
        <v>590</v>
      </c>
      <c r="F51" s="64">
        <v>1873.9</v>
      </c>
      <c r="G51" s="64"/>
      <c r="H51" s="90">
        <f t="shared" si="0"/>
        <v>1873.9</v>
      </c>
      <c r="I51" s="64"/>
      <c r="J51" s="90">
        <f t="shared" si="1"/>
        <v>1873.9</v>
      </c>
      <c r="K51" s="64"/>
      <c r="L51" s="90">
        <f t="shared" si="2"/>
        <v>1873.9</v>
      </c>
    </row>
    <row r="52" spans="2:12" ht="25.5" hidden="1" customHeight="1">
      <c r="B52" s="23" t="s">
        <v>588</v>
      </c>
      <c r="C52" s="63" t="s">
        <v>741</v>
      </c>
      <c r="D52" s="63" t="s">
        <v>101</v>
      </c>
      <c r="E52" s="63" t="s">
        <v>590</v>
      </c>
      <c r="F52" s="64">
        <v>1</v>
      </c>
      <c r="G52" s="64"/>
      <c r="H52" s="90">
        <f t="shared" si="0"/>
        <v>1</v>
      </c>
      <c r="I52" s="64"/>
      <c r="J52" s="90">
        <f t="shared" si="1"/>
        <v>1</v>
      </c>
      <c r="K52" s="64"/>
      <c r="L52" s="90">
        <f t="shared" si="2"/>
        <v>1</v>
      </c>
    </row>
    <row r="53" spans="2:12" ht="27" hidden="1" customHeight="1">
      <c r="B53" s="23" t="s">
        <v>492</v>
      </c>
      <c r="C53" s="63" t="s">
        <v>429</v>
      </c>
      <c r="D53" s="63"/>
      <c r="E53" s="63"/>
      <c r="F53" s="90">
        <f>F54</f>
        <v>19200</v>
      </c>
      <c r="G53" s="90">
        <f>G54</f>
        <v>800</v>
      </c>
      <c r="H53" s="90">
        <f t="shared" si="0"/>
        <v>20000</v>
      </c>
      <c r="I53" s="90"/>
      <c r="J53" s="90">
        <f t="shared" si="1"/>
        <v>20000</v>
      </c>
      <c r="K53" s="90"/>
      <c r="L53" s="90">
        <f t="shared" si="2"/>
        <v>20000</v>
      </c>
    </row>
    <row r="54" spans="2:12" ht="24.75" hidden="1" customHeight="1">
      <c r="B54" s="16" t="s">
        <v>99</v>
      </c>
      <c r="C54" s="63" t="s">
        <v>429</v>
      </c>
      <c r="D54" s="63" t="s">
        <v>100</v>
      </c>
      <c r="E54" s="63"/>
      <c r="F54" s="64">
        <f>F55</f>
        <v>19200</v>
      </c>
      <c r="G54" s="64">
        <f>G55</f>
        <v>800</v>
      </c>
      <c r="H54" s="90">
        <f t="shared" si="0"/>
        <v>20000</v>
      </c>
      <c r="I54" s="64"/>
      <c r="J54" s="90">
        <f t="shared" si="1"/>
        <v>20000</v>
      </c>
      <c r="K54" s="64"/>
      <c r="L54" s="90">
        <f t="shared" si="2"/>
        <v>20000</v>
      </c>
    </row>
    <row r="55" spans="2:12" ht="19.5" hidden="1" customHeight="1">
      <c r="B55" s="16" t="s">
        <v>285</v>
      </c>
      <c r="C55" s="63" t="s">
        <v>429</v>
      </c>
      <c r="D55" s="63" t="s">
        <v>101</v>
      </c>
      <c r="E55" s="63"/>
      <c r="F55" s="64">
        <f>F56+F57+F58</f>
        <v>19200</v>
      </c>
      <c r="G55" s="64">
        <f>G56+G57+G58</f>
        <v>800</v>
      </c>
      <c r="H55" s="90">
        <f t="shared" si="0"/>
        <v>20000</v>
      </c>
      <c r="I55" s="64"/>
      <c r="J55" s="90">
        <f t="shared" si="1"/>
        <v>20000</v>
      </c>
      <c r="K55" s="64"/>
      <c r="L55" s="90">
        <f t="shared" si="2"/>
        <v>20000</v>
      </c>
    </row>
    <row r="56" spans="2:12" ht="25.5" hidden="1" customHeight="1">
      <c r="B56" s="23" t="s">
        <v>144</v>
      </c>
      <c r="C56" s="63" t="s">
        <v>429</v>
      </c>
      <c r="D56" s="63" t="s">
        <v>101</v>
      </c>
      <c r="E56" s="63" t="s">
        <v>522</v>
      </c>
      <c r="F56" s="64">
        <v>19200</v>
      </c>
      <c r="G56" s="64">
        <v>800</v>
      </c>
      <c r="H56" s="90">
        <f t="shared" si="0"/>
        <v>20000</v>
      </c>
      <c r="I56" s="64"/>
      <c r="J56" s="90">
        <f t="shared" si="1"/>
        <v>20000</v>
      </c>
      <c r="K56" s="64"/>
      <c r="L56" s="90">
        <f t="shared" si="2"/>
        <v>20000</v>
      </c>
    </row>
    <row r="57" spans="2:12" ht="25.5" hidden="1" customHeight="1">
      <c r="B57" s="23" t="s">
        <v>634</v>
      </c>
      <c r="C57" s="63" t="s">
        <v>619</v>
      </c>
      <c r="D57" s="63" t="s">
        <v>101</v>
      </c>
      <c r="E57" s="63" t="s">
        <v>590</v>
      </c>
      <c r="F57" s="64"/>
      <c r="G57" s="64"/>
      <c r="H57" s="90">
        <f t="shared" si="0"/>
        <v>0</v>
      </c>
      <c r="I57" s="64"/>
      <c r="J57" s="90">
        <f t="shared" si="1"/>
        <v>0</v>
      </c>
      <c r="K57" s="64"/>
      <c r="L57" s="90">
        <f t="shared" si="2"/>
        <v>0</v>
      </c>
    </row>
    <row r="58" spans="2:12" ht="25.5" hidden="1" customHeight="1">
      <c r="B58" s="23" t="s">
        <v>588</v>
      </c>
      <c r="C58" s="63" t="s">
        <v>589</v>
      </c>
      <c r="D58" s="63" t="s">
        <v>101</v>
      </c>
      <c r="E58" s="63" t="s">
        <v>590</v>
      </c>
      <c r="F58" s="64"/>
      <c r="G58" s="64"/>
      <c r="H58" s="90">
        <f t="shared" si="0"/>
        <v>0</v>
      </c>
      <c r="I58" s="64"/>
      <c r="J58" s="90">
        <f t="shared" si="1"/>
        <v>0</v>
      </c>
      <c r="K58" s="64"/>
      <c r="L58" s="90">
        <f t="shared" si="2"/>
        <v>0</v>
      </c>
    </row>
    <row r="59" spans="2:12" ht="33" hidden="1" customHeight="1">
      <c r="B59" s="21" t="s">
        <v>536</v>
      </c>
      <c r="C59" s="61" t="s">
        <v>537</v>
      </c>
      <c r="D59" s="61" t="s">
        <v>102</v>
      </c>
      <c r="E59" s="61"/>
      <c r="F59" s="90">
        <f>F60</f>
        <v>5935</v>
      </c>
      <c r="G59" s="90"/>
      <c r="H59" s="90">
        <f t="shared" si="0"/>
        <v>5935</v>
      </c>
      <c r="I59" s="90"/>
      <c r="J59" s="90">
        <f t="shared" si="1"/>
        <v>5935</v>
      </c>
      <c r="K59" s="90"/>
      <c r="L59" s="90">
        <f t="shared" si="2"/>
        <v>5935</v>
      </c>
    </row>
    <row r="60" spans="2:12" ht="29.25" hidden="1" customHeight="1">
      <c r="B60" s="23" t="s">
        <v>538</v>
      </c>
      <c r="C60" s="63" t="s">
        <v>537</v>
      </c>
      <c r="D60" s="63" t="s">
        <v>102</v>
      </c>
      <c r="E60" s="63"/>
      <c r="F60" s="64">
        <f>F61</f>
        <v>5935</v>
      </c>
      <c r="G60" s="64"/>
      <c r="H60" s="90">
        <f t="shared" si="0"/>
        <v>5935</v>
      </c>
      <c r="I60" s="64"/>
      <c r="J60" s="90">
        <f t="shared" si="1"/>
        <v>5935</v>
      </c>
      <c r="K60" s="64"/>
      <c r="L60" s="90">
        <f t="shared" si="2"/>
        <v>5935</v>
      </c>
    </row>
    <row r="61" spans="2:12" ht="25.5" hidden="1" customHeight="1">
      <c r="B61" s="23" t="s">
        <v>144</v>
      </c>
      <c r="C61" s="63" t="s">
        <v>537</v>
      </c>
      <c r="D61" s="63" t="s">
        <v>102</v>
      </c>
      <c r="E61" s="63" t="s">
        <v>522</v>
      </c>
      <c r="F61" s="64">
        <v>5935</v>
      </c>
      <c r="G61" s="64"/>
      <c r="H61" s="90">
        <f t="shared" si="0"/>
        <v>5935</v>
      </c>
      <c r="I61" s="64"/>
      <c r="J61" s="90">
        <f t="shared" si="1"/>
        <v>5935</v>
      </c>
      <c r="K61" s="64"/>
      <c r="L61" s="90">
        <f t="shared" si="2"/>
        <v>5935</v>
      </c>
    </row>
    <row r="62" spans="2:12" ht="33.75" hidden="1" customHeight="1">
      <c r="B62" s="37" t="s">
        <v>681</v>
      </c>
      <c r="C62" s="63" t="s">
        <v>594</v>
      </c>
      <c r="D62" s="63" t="s">
        <v>102</v>
      </c>
      <c r="E62" s="63"/>
      <c r="F62" s="90">
        <f>F63+F64</f>
        <v>1259.4000000000001</v>
      </c>
      <c r="G62" s="64"/>
      <c r="H62" s="90">
        <f t="shared" si="0"/>
        <v>1259.4000000000001</v>
      </c>
      <c r="I62" s="64"/>
      <c r="J62" s="90">
        <f t="shared" si="1"/>
        <v>1259.4000000000001</v>
      </c>
      <c r="K62" s="64"/>
      <c r="L62" s="90">
        <f t="shared" si="2"/>
        <v>1259.4000000000001</v>
      </c>
    </row>
    <row r="63" spans="2:12" ht="32.25" hidden="1" customHeight="1">
      <c r="B63" s="16" t="s">
        <v>596</v>
      </c>
      <c r="C63" s="63" t="s">
        <v>593</v>
      </c>
      <c r="D63" s="63" t="s">
        <v>102</v>
      </c>
      <c r="E63" s="63" t="s">
        <v>187</v>
      </c>
      <c r="F63" s="64">
        <v>1258.4000000000001</v>
      </c>
      <c r="G63" s="64"/>
      <c r="H63" s="90">
        <f t="shared" si="0"/>
        <v>1258.4000000000001</v>
      </c>
      <c r="I63" s="64"/>
      <c r="J63" s="90">
        <f t="shared" si="1"/>
        <v>1258.4000000000001</v>
      </c>
      <c r="K63" s="64"/>
      <c r="L63" s="90">
        <f t="shared" si="2"/>
        <v>1258.4000000000001</v>
      </c>
    </row>
    <row r="64" spans="2:12" ht="32.25" hidden="1" customHeight="1">
      <c r="B64" s="16" t="s">
        <v>597</v>
      </c>
      <c r="C64" s="63" t="s">
        <v>595</v>
      </c>
      <c r="D64" s="63" t="s">
        <v>102</v>
      </c>
      <c r="E64" s="63" t="s">
        <v>187</v>
      </c>
      <c r="F64" s="64">
        <v>1</v>
      </c>
      <c r="G64" s="64"/>
      <c r="H64" s="90">
        <f t="shared" si="0"/>
        <v>1</v>
      </c>
      <c r="I64" s="64"/>
      <c r="J64" s="90">
        <f t="shared" si="1"/>
        <v>1</v>
      </c>
      <c r="K64" s="64"/>
      <c r="L64" s="90">
        <f t="shared" si="2"/>
        <v>1</v>
      </c>
    </row>
    <row r="65" spans="2:12" ht="45.75" hidden="1" customHeight="1">
      <c r="B65" s="14" t="s">
        <v>675</v>
      </c>
      <c r="C65" s="61" t="s">
        <v>694</v>
      </c>
      <c r="D65" s="61"/>
      <c r="E65" s="63"/>
      <c r="F65" s="90">
        <f>SUM(F66)</f>
        <v>100</v>
      </c>
      <c r="G65" s="64"/>
      <c r="H65" s="90">
        <f t="shared" si="0"/>
        <v>100</v>
      </c>
      <c r="I65" s="64"/>
      <c r="J65" s="90">
        <f t="shared" si="1"/>
        <v>100</v>
      </c>
      <c r="K65" s="64"/>
      <c r="L65" s="90">
        <f t="shared" si="2"/>
        <v>100</v>
      </c>
    </row>
    <row r="66" spans="2:12" ht="32.25" hidden="1" customHeight="1">
      <c r="B66" s="44" t="s">
        <v>509</v>
      </c>
      <c r="C66" s="63" t="s">
        <v>505</v>
      </c>
      <c r="D66" s="63" t="s">
        <v>304</v>
      </c>
      <c r="E66" s="63"/>
      <c r="F66" s="64">
        <f>SUM(F67)</f>
        <v>100</v>
      </c>
      <c r="G66" s="64"/>
      <c r="H66" s="90">
        <f t="shared" si="0"/>
        <v>100</v>
      </c>
      <c r="I66" s="64"/>
      <c r="J66" s="90">
        <f t="shared" si="1"/>
        <v>100</v>
      </c>
      <c r="K66" s="64"/>
      <c r="L66" s="90">
        <f t="shared" si="2"/>
        <v>100</v>
      </c>
    </row>
    <row r="67" spans="2:12" ht="27.75" hidden="1" customHeight="1">
      <c r="B67" s="23" t="s">
        <v>188</v>
      </c>
      <c r="C67" s="63" t="s">
        <v>505</v>
      </c>
      <c r="D67" s="63" t="s">
        <v>304</v>
      </c>
      <c r="E67" s="63" t="s">
        <v>187</v>
      </c>
      <c r="F67" s="64">
        <v>100</v>
      </c>
      <c r="G67" s="64"/>
      <c r="H67" s="90">
        <f t="shared" si="0"/>
        <v>100</v>
      </c>
      <c r="I67" s="64"/>
      <c r="J67" s="90">
        <f t="shared" si="1"/>
        <v>100</v>
      </c>
      <c r="K67" s="64"/>
      <c r="L67" s="90">
        <f t="shared" si="2"/>
        <v>100</v>
      </c>
    </row>
    <row r="68" spans="2:12" ht="39" hidden="1" customHeight="1">
      <c r="B68" s="43" t="s">
        <v>685</v>
      </c>
      <c r="C68" s="61" t="s">
        <v>241</v>
      </c>
      <c r="D68" s="61"/>
      <c r="E68" s="61"/>
      <c r="F68" s="90">
        <f>SUM(F69)</f>
        <v>590</v>
      </c>
      <c r="G68" s="90"/>
      <c r="H68" s="90">
        <f t="shared" si="0"/>
        <v>590</v>
      </c>
      <c r="I68" s="90"/>
      <c r="J68" s="90">
        <f t="shared" si="1"/>
        <v>590</v>
      </c>
      <c r="K68" s="90"/>
      <c r="L68" s="90">
        <f t="shared" si="2"/>
        <v>590</v>
      </c>
    </row>
    <row r="69" spans="2:12" ht="32.25" hidden="1" customHeight="1">
      <c r="B69" s="42" t="s">
        <v>371</v>
      </c>
      <c r="C69" s="63" t="s">
        <v>383</v>
      </c>
      <c r="D69" s="61"/>
      <c r="E69" s="61"/>
      <c r="F69" s="64">
        <f>SUM(F70)</f>
        <v>590</v>
      </c>
      <c r="G69" s="90"/>
      <c r="H69" s="90">
        <f t="shared" si="0"/>
        <v>590</v>
      </c>
      <c r="I69" s="90"/>
      <c r="J69" s="90">
        <f t="shared" si="1"/>
        <v>590</v>
      </c>
      <c r="K69" s="90"/>
      <c r="L69" s="90">
        <f t="shared" si="2"/>
        <v>590</v>
      </c>
    </row>
    <row r="70" spans="2:12" ht="42" hidden="1" customHeight="1">
      <c r="B70" s="45" t="s">
        <v>689</v>
      </c>
      <c r="C70" s="63" t="s">
        <v>384</v>
      </c>
      <c r="D70" s="63"/>
      <c r="E70" s="63"/>
      <c r="F70" s="64">
        <f>SUM(F71)</f>
        <v>590</v>
      </c>
      <c r="G70" s="64"/>
      <c r="H70" s="90">
        <f t="shared" si="0"/>
        <v>590</v>
      </c>
      <c r="I70" s="64"/>
      <c r="J70" s="90">
        <f t="shared" si="1"/>
        <v>590</v>
      </c>
      <c r="K70" s="64"/>
      <c r="L70" s="90">
        <f t="shared" si="2"/>
        <v>590</v>
      </c>
    </row>
    <row r="71" spans="2:12" ht="43.5" hidden="1" customHeight="1">
      <c r="B71" s="23" t="s">
        <v>188</v>
      </c>
      <c r="C71" s="63" t="s">
        <v>384</v>
      </c>
      <c r="D71" s="63" t="s">
        <v>53</v>
      </c>
      <c r="E71" s="63" t="s">
        <v>187</v>
      </c>
      <c r="F71" s="64">
        <v>590</v>
      </c>
      <c r="G71" s="64"/>
      <c r="H71" s="90">
        <f t="shared" si="0"/>
        <v>590</v>
      </c>
      <c r="I71" s="64"/>
      <c r="J71" s="90">
        <f t="shared" si="1"/>
        <v>590</v>
      </c>
      <c r="K71" s="64"/>
      <c r="L71" s="90">
        <f t="shared" si="2"/>
        <v>590</v>
      </c>
    </row>
    <row r="72" spans="2:12" ht="42.75" hidden="1" customHeight="1">
      <c r="B72" s="43" t="s">
        <v>677</v>
      </c>
      <c r="C72" s="61" t="s">
        <v>242</v>
      </c>
      <c r="D72" s="61"/>
      <c r="E72" s="61"/>
      <c r="F72" s="90">
        <f>SUM(F73)</f>
        <v>35</v>
      </c>
      <c r="G72" s="90"/>
      <c r="H72" s="90">
        <f t="shared" si="0"/>
        <v>35</v>
      </c>
      <c r="I72" s="90"/>
      <c r="J72" s="90">
        <f t="shared" si="1"/>
        <v>35</v>
      </c>
      <c r="K72" s="90"/>
      <c r="L72" s="90">
        <f t="shared" si="2"/>
        <v>35</v>
      </c>
    </row>
    <row r="73" spans="2:12" ht="38.25" hidden="1" customHeight="1">
      <c r="B73" s="42" t="s">
        <v>370</v>
      </c>
      <c r="C73" s="63" t="s">
        <v>385</v>
      </c>
      <c r="D73" s="61"/>
      <c r="E73" s="61"/>
      <c r="F73" s="64">
        <f>SUM(F74)</f>
        <v>35</v>
      </c>
      <c r="G73" s="90"/>
      <c r="H73" s="90">
        <f t="shared" si="0"/>
        <v>35</v>
      </c>
      <c r="I73" s="90"/>
      <c r="J73" s="90">
        <f t="shared" si="1"/>
        <v>35</v>
      </c>
      <c r="K73" s="90"/>
      <c r="L73" s="90">
        <f t="shared" si="2"/>
        <v>35</v>
      </c>
    </row>
    <row r="74" spans="2:12" ht="42.75" hidden="1" customHeight="1">
      <c r="B74" s="45" t="s">
        <v>690</v>
      </c>
      <c r="C74" s="63" t="s">
        <v>386</v>
      </c>
      <c r="D74" s="63"/>
      <c r="E74" s="63"/>
      <c r="F74" s="64">
        <f>SUM(F75)</f>
        <v>35</v>
      </c>
      <c r="G74" s="64"/>
      <c r="H74" s="90">
        <f t="shared" si="0"/>
        <v>35</v>
      </c>
      <c r="I74" s="64"/>
      <c r="J74" s="90">
        <f t="shared" si="1"/>
        <v>35</v>
      </c>
      <c r="K74" s="64"/>
      <c r="L74" s="90">
        <f t="shared" si="2"/>
        <v>35</v>
      </c>
    </row>
    <row r="75" spans="2:12" ht="32.25" hidden="1" customHeight="1">
      <c r="B75" s="23" t="s">
        <v>188</v>
      </c>
      <c r="C75" s="63" t="s">
        <v>386</v>
      </c>
      <c r="D75" s="63" t="s">
        <v>53</v>
      </c>
      <c r="E75" s="63" t="s">
        <v>530</v>
      </c>
      <c r="F75" s="64">
        <v>35</v>
      </c>
      <c r="G75" s="64"/>
      <c r="H75" s="90">
        <f t="shared" si="0"/>
        <v>35</v>
      </c>
      <c r="I75" s="64"/>
      <c r="J75" s="90">
        <f t="shared" si="1"/>
        <v>35</v>
      </c>
      <c r="K75" s="64"/>
      <c r="L75" s="90">
        <f t="shared" si="2"/>
        <v>35</v>
      </c>
    </row>
    <row r="76" spans="2:12" ht="48" hidden="1" customHeight="1">
      <c r="B76" s="43" t="s">
        <v>691</v>
      </c>
      <c r="C76" s="61" t="s">
        <v>367</v>
      </c>
      <c r="D76" s="61"/>
      <c r="E76" s="61"/>
      <c r="F76" s="90">
        <f>SUM(F77)</f>
        <v>50</v>
      </c>
      <c r="G76" s="90"/>
      <c r="H76" s="90">
        <f t="shared" ref="H76:H140" si="3">F76+G76</f>
        <v>50</v>
      </c>
      <c r="I76" s="90"/>
      <c r="J76" s="90">
        <f t="shared" ref="J76:J139" si="4">H76+I76</f>
        <v>50</v>
      </c>
      <c r="K76" s="90"/>
      <c r="L76" s="90">
        <f t="shared" ref="L76:L139" si="5">J76+K76</f>
        <v>50</v>
      </c>
    </row>
    <row r="77" spans="2:12" ht="42" hidden="1" customHeight="1">
      <c r="B77" s="42" t="s">
        <v>372</v>
      </c>
      <c r="C77" s="63" t="s">
        <v>443</v>
      </c>
      <c r="D77" s="61"/>
      <c r="E77" s="61"/>
      <c r="F77" s="64">
        <f>SUM(F78)</f>
        <v>50</v>
      </c>
      <c r="G77" s="90"/>
      <c r="H77" s="90">
        <f t="shared" si="3"/>
        <v>50</v>
      </c>
      <c r="I77" s="90"/>
      <c r="J77" s="90">
        <f t="shared" si="4"/>
        <v>50</v>
      </c>
      <c r="K77" s="90"/>
      <c r="L77" s="90">
        <f t="shared" si="5"/>
        <v>50</v>
      </c>
    </row>
    <row r="78" spans="2:12" ht="50.25" hidden="1" customHeight="1">
      <c r="B78" s="45" t="s">
        <v>686</v>
      </c>
      <c r="C78" s="63" t="s">
        <v>438</v>
      </c>
      <c r="D78" s="63"/>
      <c r="E78" s="63"/>
      <c r="F78" s="64">
        <f>SUM(F79)</f>
        <v>50</v>
      </c>
      <c r="G78" s="64"/>
      <c r="H78" s="90">
        <f t="shared" si="3"/>
        <v>50</v>
      </c>
      <c r="I78" s="64"/>
      <c r="J78" s="90">
        <f t="shared" si="4"/>
        <v>50</v>
      </c>
      <c r="K78" s="64"/>
      <c r="L78" s="90">
        <f t="shared" si="5"/>
        <v>50</v>
      </c>
    </row>
    <row r="79" spans="2:12" ht="36" hidden="1" customHeight="1">
      <c r="B79" s="23" t="s">
        <v>188</v>
      </c>
      <c r="C79" s="63" t="s">
        <v>438</v>
      </c>
      <c r="D79" s="63" t="s">
        <v>53</v>
      </c>
      <c r="E79" s="63" t="s">
        <v>530</v>
      </c>
      <c r="F79" s="64">
        <v>50</v>
      </c>
      <c r="G79" s="64"/>
      <c r="H79" s="90">
        <f t="shared" si="3"/>
        <v>50</v>
      </c>
      <c r="I79" s="64"/>
      <c r="J79" s="90">
        <f t="shared" si="4"/>
        <v>50</v>
      </c>
      <c r="K79" s="64"/>
      <c r="L79" s="90">
        <f t="shared" si="5"/>
        <v>50</v>
      </c>
    </row>
    <row r="80" spans="2:12" ht="38.25" hidden="1" customHeight="1">
      <c r="B80" s="43" t="s">
        <v>687</v>
      </c>
      <c r="C80" s="61" t="s">
        <v>244</v>
      </c>
      <c r="D80" s="61"/>
      <c r="E80" s="61"/>
      <c r="F80" s="90">
        <f>SUM(F81)</f>
        <v>50</v>
      </c>
      <c r="G80" s="90"/>
      <c r="H80" s="90">
        <f t="shared" si="3"/>
        <v>50</v>
      </c>
      <c r="I80" s="90"/>
      <c r="J80" s="90">
        <f t="shared" si="4"/>
        <v>50</v>
      </c>
      <c r="K80" s="90"/>
      <c r="L80" s="90">
        <f t="shared" si="5"/>
        <v>50</v>
      </c>
    </row>
    <row r="81" spans="2:12" ht="52.5" hidden="1" customHeight="1">
      <c r="B81" s="42" t="s">
        <v>373</v>
      </c>
      <c r="C81" s="63" t="s">
        <v>387</v>
      </c>
      <c r="D81" s="61"/>
      <c r="E81" s="61"/>
      <c r="F81" s="64">
        <f>SUM(F82)</f>
        <v>50</v>
      </c>
      <c r="G81" s="90"/>
      <c r="H81" s="90">
        <f t="shared" si="3"/>
        <v>50</v>
      </c>
      <c r="I81" s="90"/>
      <c r="J81" s="90">
        <f t="shared" si="4"/>
        <v>50</v>
      </c>
      <c r="K81" s="90"/>
      <c r="L81" s="90">
        <f t="shared" si="5"/>
        <v>50</v>
      </c>
    </row>
    <row r="82" spans="2:12" ht="42" hidden="1" customHeight="1">
      <c r="B82" s="45" t="s">
        <v>688</v>
      </c>
      <c r="C82" s="63" t="s">
        <v>388</v>
      </c>
      <c r="D82" s="63"/>
      <c r="E82" s="63"/>
      <c r="F82" s="64">
        <f>SUM(F83)</f>
        <v>50</v>
      </c>
      <c r="G82" s="64"/>
      <c r="H82" s="90">
        <f t="shared" si="3"/>
        <v>50</v>
      </c>
      <c r="I82" s="64"/>
      <c r="J82" s="90">
        <f t="shared" si="4"/>
        <v>50</v>
      </c>
      <c r="K82" s="64"/>
      <c r="L82" s="90">
        <f t="shared" si="5"/>
        <v>50</v>
      </c>
    </row>
    <row r="83" spans="2:12" ht="36.75" hidden="1" customHeight="1">
      <c r="B83" s="23" t="s">
        <v>188</v>
      </c>
      <c r="C83" s="63" t="s">
        <v>388</v>
      </c>
      <c r="D83" s="63" t="s">
        <v>53</v>
      </c>
      <c r="E83" s="63" t="s">
        <v>530</v>
      </c>
      <c r="F83" s="64">
        <v>50</v>
      </c>
      <c r="G83" s="64"/>
      <c r="H83" s="90">
        <f t="shared" si="3"/>
        <v>50</v>
      </c>
      <c r="I83" s="64"/>
      <c r="J83" s="90">
        <f t="shared" si="4"/>
        <v>50</v>
      </c>
      <c r="K83" s="64"/>
      <c r="L83" s="90">
        <f t="shared" si="5"/>
        <v>50</v>
      </c>
    </row>
    <row r="84" spans="2:12" ht="47.25" hidden="1" customHeight="1">
      <c r="B84" s="40" t="s">
        <v>657</v>
      </c>
      <c r="C84" s="61" t="s">
        <v>257</v>
      </c>
      <c r="D84" s="61"/>
      <c r="E84" s="63"/>
      <c r="F84" s="90">
        <f>SUM(F86)</f>
        <v>6352</v>
      </c>
      <c r="G84" s="64"/>
      <c r="H84" s="90">
        <f t="shared" si="3"/>
        <v>6352</v>
      </c>
      <c r="I84" s="64"/>
      <c r="J84" s="90">
        <f t="shared" si="4"/>
        <v>6352</v>
      </c>
      <c r="K84" s="64"/>
      <c r="L84" s="90">
        <f t="shared" si="5"/>
        <v>6352</v>
      </c>
    </row>
    <row r="85" spans="2:12" ht="39" hidden="1" customHeight="1">
      <c r="B85" s="42" t="s">
        <v>374</v>
      </c>
      <c r="C85" s="63" t="s">
        <v>381</v>
      </c>
      <c r="D85" s="63"/>
      <c r="E85" s="63"/>
      <c r="F85" s="64">
        <f>SUM(F86)</f>
        <v>6352</v>
      </c>
      <c r="G85" s="64"/>
      <c r="H85" s="90">
        <f t="shared" si="3"/>
        <v>6352</v>
      </c>
      <c r="I85" s="64"/>
      <c r="J85" s="90">
        <f t="shared" si="4"/>
        <v>6352</v>
      </c>
      <c r="K85" s="64"/>
      <c r="L85" s="90">
        <f t="shared" si="5"/>
        <v>6352</v>
      </c>
    </row>
    <row r="86" spans="2:12" ht="35.25" hidden="1" customHeight="1">
      <c r="B86" s="44" t="s">
        <v>175</v>
      </c>
      <c r="C86" s="63" t="s">
        <v>382</v>
      </c>
      <c r="D86" s="63"/>
      <c r="E86" s="63"/>
      <c r="F86" s="64">
        <f>SUM(F87)</f>
        <v>6352</v>
      </c>
      <c r="G86" s="64"/>
      <c r="H86" s="90">
        <f t="shared" si="3"/>
        <v>6352</v>
      </c>
      <c r="I86" s="64"/>
      <c r="J86" s="90">
        <f t="shared" si="4"/>
        <v>6352</v>
      </c>
      <c r="K86" s="64"/>
      <c r="L86" s="90">
        <f t="shared" si="5"/>
        <v>6352</v>
      </c>
    </row>
    <row r="87" spans="2:12" ht="38.25" hidden="1" customHeight="1">
      <c r="B87" s="30" t="s">
        <v>157</v>
      </c>
      <c r="C87" s="63" t="s">
        <v>382</v>
      </c>
      <c r="D87" s="63" t="s">
        <v>158</v>
      </c>
      <c r="E87" s="63"/>
      <c r="F87" s="64">
        <f>SUM(F88)</f>
        <v>6352</v>
      </c>
      <c r="G87" s="64"/>
      <c r="H87" s="90">
        <f t="shared" si="3"/>
        <v>6352</v>
      </c>
      <c r="I87" s="64"/>
      <c r="J87" s="90">
        <f t="shared" si="4"/>
        <v>6352</v>
      </c>
      <c r="K87" s="64"/>
      <c r="L87" s="90">
        <f t="shared" si="5"/>
        <v>6352</v>
      </c>
    </row>
    <row r="88" spans="2:12" ht="37.5" hidden="1" customHeight="1">
      <c r="B88" s="30" t="s">
        <v>149</v>
      </c>
      <c r="C88" s="63" t="s">
        <v>382</v>
      </c>
      <c r="D88" s="63" t="s">
        <v>189</v>
      </c>
      <c r="E88" s="63"/>
      <c r="F88" s="64">
        <f>SUM(F89:F90)</f>
        <v>6352</v>
      </c>
      <c r="G88" s="64"/>
      <c r="H88" s="90">
        <f t="shared" si="3"/>
        <v>6352</v>
      </c>
      <c r="I88" s="64"/>
      <c r="J88" s="90">
        <f t="shared" si="4"/>
        <v>6352</v>
      </c>
      <c r="K88" s="64"/>
      <c r="L88" s="90">
        <f t="shared" si="5"/>
        <v>6352</v>
      </c>
    </row>
    <row r="89" spans="2:12" ht="24" hidden="1" customHeight="1">
      <c r="B89" s="16" t="s">
        <v>145</v>
      </c>
      <c r="C89" s="63" t="s">
        <v>382</v>
      </c>
      <c r="D89" s="63" t="s">
        <v>189</v>
      </c>
      <c r="E89" s="63" t="s">
        <v>142</v>
      </c>
      <c r="F89" s="64">
        <v>5010</v>
      </c>
      <c r="G89" s="64"/>
      <c r="H89" s="90">
        <f t="shared" si="3"/>
        <v>5010</v>
      </c>
      <c r="I89" s="64"/>
      <c r="J89" s="90">
        <f t="shared" si="4"/>
        <v>5010</v>
      </c>
      <c r="K89" s="64"/>
      <c r="L89" s="90">
        <f t="shared" si="5"/>
        <v>5010</v>
      </c>
    </row>
    <row r="90" spans="2:12" ht="32.25" hidden="1" customHeight="1">
      <c r="B90" s="16" t="s">
        <v>188</v>
      </c>
      <c r="C90" s="63" t="s">
        <v>382</v>
      </c>
      <c r="D90" s="68" t="s">
        <v>189</v>
      </c>
      <c r="E90" s="68" t="s">
        <v>187</v>
      </c>
      <c r="F90" s="94">
        <v>1342</v>
      </c>
      <c r="G90" s="94"/>
      <c r="H90" s="90">
        <f t="shared" si="3"/>
        <v>1342</v>
      </c>
      <c r="I90" s="94"/>
      <c r="J90" s="90">
        <f t="shared" si="4"/>
        <v>1342</v>
      </c>
      <c r="K90" s="94"/>
      <c r="L90" s="90">
        <f t="shared" si="5"/>
        <v>1342</v>
      </c>
    </row>
    <row r="91" spans="2:12" ht="40.5" customHeight="1">
      <c r="B91" s="40" t="s">
        <v>660</v>
      </c>
      <c r="C91" s="61" t="s">
        <v>261</v>
      </c>
      <c r="D91" s="61"/>
      <c r="E91" s="63"/>
      <c r="F91" s="90">
        <f>F92+F98+F108+F115+F122+F126</f>
        <v>539553.89999999991</v>
      </c>
      <c r="G91" s="90">
        <f>G92+G98+G108+G115+G122+G126</f>
        <v>26169.200000000004</v>
      </c>
      <c r="H91" s="90">
        <f t="shared" si="3"/>
        <v>565723.09999999986</v>
      </c>
      <c r="I91" s="90"/>
      <c r="J91" s="90">
        <f t="shared" si="4"/>
        <v>565723.09999999986</v>
      </c>
      <c r="K91" s="90">
        <f>K98</f>
        <v>22190</v>
      </c>
      <c r="L91" s="90">
        <f t="shared" si="5"/>
        <v>587913.09999999986</v>
      </c>
    </row>
    <row r="92" spans="2:12" ht="30" hidden="1" customHeight="1">
      <c r="B92" s="14" t="s">
        <v>14</v>
      </c>
      <c r="C92" s="61" t="s">
        <v>262</v>
      </c>
      <c r="D92" s="61"/>
      <c r="E92" s="61"/>
      <c r="F92" s="90">
        <f>F93</f>
        <v>169932</v>
      </c>
      <c r="G92" s="90">
        <f>G93</f>
        <v>9338.6</v>
      </c>
      <c r="H92" s="90">
        <f t="shared" si="3"/>
        <v>179270.6</v>
      </c>
      <c r="I92" s="90"/>
      <c r="J92" s="90">
        <f t="shared" si="4"/>
        <v>179270.6</v>
      </c>
      <c r="K92" s="90"/>
      <c r="L92" s="90">
        <f t="shared" si="5"/>
        <v>179270.6</v>
      </c>
    </row>
    <row r="93" spans="2:12" ht="31.5" hidden="1" customHeight="1">
      <c r="B93" s="44" t="s">
        <v>379</v>
      </c>
      <c r="C93" s="61" t="s">
        <v>402</v>
      </c>
      <c r="D93" s="61"/>
      <c r="E93" s="61"/>
      <c r="F93" s="90">
        <f>F94+F96</f>
        <v>169932</v>
      </c>
      <c r="G93" s="90">
        <f>G94+G96</f>
        <v>9338.6</v>
      </c>
      <c r="H93" s="90">
        <f t="shared" si="3"/>
        <v>179270.6</v>
      </c>
      <c r="I93" s="90"/>
      <c r="J93" s="90">
        <f t="shared" si="4"/>
        <v>179270.6</v>
      </c>
      <c r="K93" s="90"/>
      <c r="L93" s="90">
        <f t="shared" si="5"/>
        <v>179270.6</v>
      </c>
    </row>
    <row r="94" spans="2:12" ht="67.5" hidden="1" customHeight="1">
      <c r="B94" s="44" t="s">
        <v>270</v>
      </c>
      <c r="C94" s="63" t="s">
        <v>403</v>
      </c>
      <c r="D94" s="63" t="s">
        <v>331</v>
      </c>
      <c r="E94" s="61"/>
      <c r="F94" s="64">
        <f>F95</f>
        <v>91621</v>
      </c>
      <c r="G94" s="64">
        <f>G95</f>
        <v>9338.6</v>
      </c>
      <c r="H94" s="90">
        <f t="shared" si="3"/>
        <v>100959.6</v>
      </c>
      <c r="I94" s="64"/>
      <c r="J94" s="90">
        <f t="shared" si="4"/>
        <v>100959.6</v>
      </c>
      <c r="K94" s="64"/>
      <c r="L94" s="90">
        <f t="shared" si="5"/>
        <v>100959.6</v>
      </c>
    </row>
    <row r="95" spans="2:12" ht="26.25" hidden="1" customHeight="1">
      <c r="B95" s="16" t="s">
        <v>513</v>
      </c>
      <c r="C95" s="63" t="s">
        <v>403</v>
      </c>
      <c r="D95" s="63" t="s">
        <v>331</v>
      </c>
      <c r="E95" s="63" t="s">
        <v>522</v>
      </c>
      <c r="F95" s="64">
        <v>91621</v>
      </c>
      <c r="G95" s="64">
        <v>9338.6</v>
      </c>
      <c r="H95" s="90">
        <f t="shared" si="3"/>
        <v>100959.6</v>
      </c>
      <c r="I95" s="64"/>
      <c r="J95" s="90">
        <f t="shared" si="4"/>
        <v>100959.6</v>
      </c>
      <c r="K95" s="64"/>
      <c r="L95" s="90">
        <f t="shared" si="5"/>
        <v>100959.6</v>
      </c>
    </row>
    <row r="96" spans="2:12" ht="38.25" hidden="1" customHeight="1">
      <c r="B96" s="44" t="s">
        <v>334</v>
      </c>
      <c r="C96" s="63" t="s">
        <v>506</v>
      </c>
      <c r="D96" s="63"/>
      <c r="E96" s="63"/>
      <c r="F96" s="64">
        <f>F97</f>
        <v>78311</v>
      </c>
      <c r="G96" s="64"/>
      <c r="H96" s="90">
        <f t="shared" si="3"/>
        <v>78311</v>
      </c>
      <c r="I96" s="64"/>
      <c r="J96" s="90">
        <f t="shared" si="4"/>
        <v>78311</v>
      </c>
      <c r="K96" s="64"/>
      <c r="L96" s="90">
        <f t="shared" si="5"/>
        <v>78311</v>
      </c>
    </row>
    <row r="97" spans="2:12" ht="18.75" hidden="1" customHeight="1">
      <c r="B97" s="16" t="s">
        <v>513</v>
      </c>
      <c r="C97" s="63" t="s">
        <v>448</v>
      </c>
      <c r="D97" s="63" t="s">
        <v>331</v>
      </c>
      <c r="E97" s="63" t="s">
        <v>522</v>
      </c>
      <c r="F97" s="64">
        <v>78311</v>
      </c>
      <c r="G97" s="64"/>
      <c r="H97" s="90">
        <f t="shared" si="3"/>
        <v>78311</v>
      </c>
      <c r="I97" s="64"/>
      <c r="J97" s="90">
        <f t="shared" si="4"/>
        <v>78311</v>
      </c>
      <c r="K97" s="64"/>
      <c r="L97" s="90">
        <f t="shared" si="5"/>
        <v>78311</v>
      </c>
    </row>
    <row r="98" spans="2:12" ht="20.25" customHeight="1">
      <c r="B98" s="37" t="s">
        <v>197</v>
      </c>
      <c r="C98" s="61" t="s">
        <v>341</v>
      </c>
      <c r="D98" s="61"/>
      <c r="E98" s="61"/>
      <c r="F98" s="90">
        <f>F99</f>
        <v>310995.69999999995</v>
      </c>
      <c r="G98" s="90">
        <f>G99</f>
        <v>16830.600000000002</v>
      </c>
      <c r="H98" s="90">
        <f t="shared" si="3"/>
        <v>327826.29999999993</v>
      </c>
      <c r="I98" s="90"/>
      <c r="J98" s="90">
        <f t="shared" si="4"/>
        <v>327826.29999999993</v>
      </c>
      <c r="K98" s="90">
        <f>K102</f>
        <v>22190</v>
      </c>
      <c r="L98" s="90">
        <f t="shared" si="5"/>
        <v>350016.29999999993</v>
      </c>
    </row>
    <row r="99" spans="2:12" ht="44.25" customHeight="1">
      <c r="B99" s="44" t="s">
        <v>380</v>
      </c>
      <c r="C99" s="63" t="s">
        <v>405</v>
      </c>
      <c r="D99" s="61"/>
      <c r="E99" s="61"/>
      <c r="F99" s="64">
        <f>SUM(F100,F102)</f>
        <v>310995.69999999995</v>
      </c>
      <c r="G99" s="64">
        <f>SUM(G100,G102)</f>
        <v>16830.600000000002</v>
      </c>
      <c r="H99" s="90">
        <f t="shared" si="3"/>
        <v>327826.29999999993</v>
      </c>
      <c r="I99" s="64"/>
      <c r="J99" s="90">
        <f t="shared" si="4"/>
        <v>327826.29999999993</v>
      </c>
      <c r="K99" s="64"/>
      <c r="L99" s="90">
        <f t="shared" si="5"/>
        <v>327826.29999999993</v>
      </c>
    </row>
    <row r="100" spans="2:12" ht="91.5" customHeight="1">
      <c r="B100" s="44" t="s">
        <v>271</v>
      </c>
      <c r="C100" s="63" t="s">
        <v>406</v>
      </c>
      <c r="D100" s="63" t="s">
        <v>332</v>
      </c>
      <c r="E100" s="61"/>
      <c r="F100" s="64">
        <f>SUM(F101:F101)</f>
        <v>161279</v>
      </c>
      <c r="G100" s="64">
        <f>SUM(G101:G101)</f>
        <v>16472.7</v>
      </c>
      <c r="H100" s="90">
        <f t="shared" si="3"/>
        <v>177751.7</v>
      </c>
      <c r="I100" s="64"/>
      <c r="J100" s="90">
        <f t="shared" si="4"/>
        <v>177751.7</v>
      </c>
      <c r="K100" s="64"/>
      <c r="L100" s="90">
        <f t="shared" si="5"/>
        <v>177751.7</v>
      </c>
    </row>
    <row r="101" spans="2:12" ht="23.25" customHeight="1">
      <c r="B101" s="16" t="s">
        <v>513</v>
      </c>
      <c r="C101" s="63" t="s">
        <v>406</v>
      </c>
      <c r="D101" s="63" t="s">
        <v>332</v>
      </c>
      <c r="E101" s="63" t="s">
        <v>522</v>
      </c>
      <c r="F101" s="64">
        <v>161279</v>
      </c>
      <c r="G101" s="90">
        <v>16472.7</v>
      </c>
      <c r="H101" s="90">
        <f t="shared" si="3"/>
        <v>177751.7</v>
      </c>
      <c r="I101" s="90"/>
      <c r="J101" s="90">
        <f t="shared" si="4"/>
        <v>177751.7</v>
      </c>
      <c r="K101" s="90"/>
      <c r="L101" s="90">
        <f t="shared" si="5"/>
        <v>177751.7</v>
      </c>
    </row>
    <row r="102" spans="2:12" ht="42" customHeight="1">
      <c r="B102" s="44" t="s">
        <v>272</v>
      </c>
      <c r="C102" s="63" t="s">
        <v>407</v>
      </c>
      <c r="D102" s="63" t="s">
        <v>332</v>
      </c>
      <c r="E102" s="63"/>
      <c r="F102" s="64">
        <f>SUM(F103)+F104+F105+F106</f>
        <v>149716.69999999998</v>
      </c>
      <c r="G102" s="64">
        <f>SUM(G103)+G104+G105+G106</f>
        <v>357.9</v>
      </c>
      <c r="H102" s="90">
        <f t="shared" si="3"/>
        <v>150074.59999999998</v>
      </c>
      <c r="I102" s="64"/>
      <c r="J102" s="90">
        <f t="shared" si="4"/>
        <v>150074.59999999998</v>
      </c>
      <c r="K102" s="64">
        <f>K103+K106+K107</f>
        <v>22190</v>
      </c>
      <c r="L102" s="90">
        <f t="shared" si="5"/>
        <v>172264.59999999998</v>
      </c>
    </row>
    <row r="103" spans="2:12" ht="29.25" customHeight="1">
      <c r="B103" s="16" t="s">
        <v>513</v>
      </c>
      <c r="C103" s="63" t="s">
        <v>407</v>
      </c>
      <c r="D103" s="63" t="s">
        <v>332</v>
      </c>
      <c r="E103" s="63" t="s">
        <v>522</v>
      </c>
      <c r="F103" s="64">
        <v>108524</v>
      </c>
      <c r="G103" s="64">
        <v>200</v>
      </c>
      <c r="H103" s="90">
        <f t="shared" si="3"/>
        <v>108724</v>
      </c>
      <c r="I103" s="64"/>
      <c r="J103" s="90">
        <f t="shared" si="4"/>
        <v>108724</v>
      </c>
      <c r="K103" s="64">
        <v>23200</v>
      </c>
      <c r="L103" s="90">
        <f t="shared" si="5"/>
        <v>131924</v>
      </c>
    </row>
    <row r="104" spans="2:12" ht="29.25" customHeight="1">
      <c r="B104" s="32" t="s">
        <v>719</v>
      </c>
      <c r="C104" s="63" t="s">
        <v>720</v>
      </c>
      <c r="D104" s="63" t="s">
        <v>332</v>
      </c>
      <c r="E104" s="63"/>
      <c r="F104" s="91">
        <v>17186.400000000001</v>
      </c>
      <c r="G104" s="64"/>
      <c r="H104" s="90">
        <f t="shared" si="3"/>
        <v>17186.400000000001</v>
      </c>
      <c r="I104" s="64"/>
      <c r="J104" s="90">
        <f t="shared" si="4"/>
        <v>17186.400000000001</v>
      </c>
      <c r="K104" s="64"/>
      <c r="L104" s="90">
        <f t="shared" si="5"/>
        <v>17186.400000000001</v>
      </c>
    </row>
    <row r="105" spans="2:12" ht="29.25" customHeight="1">
      <c r="B105" s="32" t="s">
        <v>721</v>
      </c>
      <c r="C105" s="63" t="s">
        <v>722</v>
      </c>
      <c r="D105" s="63" t="s">
        <v>332</v>
      </c>
      <c r="E105" s="63"/>
      <c r="F105" s="91">
        <v>17156.3</v>
      </c>
      <c r="G105" s="64">
        <v>157.9</v>
      </c>
      <c r="H105" s="90">
        <f t="shared" si="3"/>
        <v>17314.2</v>
      </c>
      <c r="I105" s="64"/>
      <c r="J105" s="90">
        <f t="shared" si="4"/>
        <v>17314.2</v>
      </c>
      <c r="K105" s="64"/>
      <c r="L105" s="90">
        <f t="shared" si="5"/>
        <v>17314.2</v>
      </c>
    </row>
    <row r="106" spans="2:12" ht="29.25" customHeight="1">
      <c r="B106" s="32" t="s">
        <v>723</v>
      </c>
      <c r="C106" s="63" t="s">
        <v>724</v>
      </c>
      <c r="D106" s="63" t="s">
        <v>332</v>
      </c>
      <c r="E106" s="63"/>
      <c r="F106" s="91">
        <v>6850</v>
      </c>
      <c r="G106" s="64"/>
      <c r="H106" s="90">
        <f t="shared" si="3"/>
        <v>6850</v>
      </c>
      <c r="I106" s="64"/>
      <c r="J106" s="90">
        <f t="shared" si="4"/>
        <v>6850</v>
      </c>
      <c r="K106" s="64">
        <v>-2000</v>
      </c>
      <c r="L106" s="90">
        <f t="shared" si="5"/>
        <v>4850</v>
      </c>
    </row>
    <row r="107" spans="2:12" ht="46.5" customHeight="1">
      <c r="B107" s="32" t="s">
        <v>842</v>
      </c>
      <c r="C107" s="63" t="s">
        <v>841</v>
      </c>
      <c r="D107" s="63" t="s">
        <v>332</v>
      </c>
      <c r="E107" s="63"/>
      <c r="F107" s="91"/>
      <c r="G107" s="64"/>
      <c r="H107" s="90"/>
      <c r="I107" s="64"/>
      <c r="J107" s="90">
        <f t="shared" si="4"/>
        <v>0</v>
      </c>
      <c r="K107" s="64">
        <v>990</v>
      </c>
      <c r="L107" s="90">
        <f t="shared" si="5"/>
        <v>990</v>
      </c>
    </row>
    <row r="108" spans="2:12" ht="29.25" hidden="1" customHeight="1">
      <c r="B108" s="21" t="s">
        <v>198</v>
      </c>
      <c r="C108" s="61" t="s">
        <v>342</v>
      </c>
      <c r="D108" s="61"/>
      <c r="E108" s="61"/>
      <c r="F108" s="90">
        <f>SUM(F109)</f>
        <v>43608</v>
      </c>
      <c r="G108" s="90"/>
      <c r="H108" s="90">
        <f t="shared" si="3"/>
        <v>43608</v>
      </c>
      <c r="I108" s="90"/>
      <c r="J108" s="90">
        <f t="shared" si="4"/>
        <v>43608</v>
      </c>
      <c r="K108" s="90"/>
      <c r="L108" s="90">
        <f t="shared" si="5"/>
        <v>43608</v>
      </c>
    </row>
    <row r="109" spans="2:12" ht="30" hidden="1" customHeight="1">
      <c r="B109" s="16" t="s">
        <v>369</v>
      </c>
      <c r="C109" s="63" t="s">
        <v>408</v>
      </c>
      <c r="D109" s="63"/>
      <c r="E109" s="63"/>
      <c r="F109" s="64">
        <f>F110+F112</f>
        <v>43608</v>
      </c>
      <c r="G109" s="64"/>
      <c r="H109" s="90">
        <f t="shared" si="3"/>
        <v>43608</v>
      </c>
      <c r="I109" s="64"/>
      <c r="J109" s="90">
        <f t="shared" si="4"/>
        <v>43608</v>
      </c>
      <c r="K109" s="64"/>
      <c r="L109" s="90">
        <f t="shared" si="5"/>
        <v>43608</v>
      </c>
    </row>
    <row r="110" spans="2:12" ht="32.25" hidden="1" customHeight="1">
      <c r="B110" s="44" t="s">
        <v>525</v>
      </c>
      <c r="C110" s="63" t="s">
        <v>409</v>
      </c>
      <c r="D110" s="63" t="s">
        <v>460</v>
      </c>
      <c r="E110" s="63"/>
      <c r="F110" s="64">
        <f>F111</f>
        <v>20971</v>
      </c>
      <c r="G110" s="64"/>
      <c r="H110" s="90">
        <f t="shared" si="3"/>
        <v>20971</v>
      </c>
      <c r="I110" s="64"/>
      <c r="J110" s="90">
        <f t="shared" si="4"/>
        <v>20971</v>
      </c>
      <c r="K110" s="64"/>
      <c r="L110" s="90">
        <f t="shared" si="5"/>
        <v>20971</v>
      </c>
    </row>
    <row r="111" spans="2:12" ht="25.5" hidden="1" customHeight="1">
      <c r="B111" s="16" t="s">
        <v>513</v>
      </c>
      <c r="C111" s="63" t="s">
        <v>409</v>
      </c>
      <c r="D111" s="63" t="s">
        <v>460</v>
      </c>
      <c r="E111" s="63" t="s">
        <v>522</v>
      </c>
      <c r="F111" s="64">
        <v>20971</v>
      </c>
      <c r="G111" s="64"/>
      <c r="H111" s="90">
        <f t="shared" si="3"/>
        <v>20971</v>
      </c>
      <c r="I111" s="64"/>
      <c r="J111" s="90">
        <f t="shared" si="4"/>
        <v>20971</v>
      </c>
      <c r="K111" s="64"/>
      <c r="L111" s="90">
        <f t="shared" si="5"/>
        <v>20971</v>
      </c>
    </row>
    <row r="112" spans="2:12" ht="33" hidden="1" customHeight="1">
      <c r="B112" s="44" t="s">
        <v>524</v>
      </c>
      <c r="C112" s="63" t="s">
        <v>409</v>
      </c>
      <c r="D112" s="63" t="s">
        <v>460</v>
      </c>
      <c r="E112" s="63"/>
      <c r="F112" s="64">
        <f>F113+F114</f>
        <v>22637</v>
      </c>
      <c r="G112" s="64"/>
      <c r="H112" s="90">
        <f t="shared" si="3"/>
        <v>22637</v>
      </c>
      <c r="I112" s="64"/>
      <c r="J112" s="90">
        <f t="shared" si="4"/>
        <v>22637</v>
      </c>
      <c r="K112" s="64"/>
      <c r="L112" s="90">
        <f t="shared" si="5"/>
        <v>22637</v>
      </c>
    </row>
    <row r="113" spans="2:12" ht="22.5" hidden="1" customHeight="1">
      <c r="B113" s="16" t="s">
        <v>513</v>
      </c>
      <c r="C113" s="63" t="s">
        <v>523</v>
      </c>
      <c r="D113" s="63" t="s">
        <v>460</v>
      </c>
      <c r="E113" s="63" t="s">
        <v>522</v>
      </c>
      <c r="F113" s="64">
        <v>20845</v>
      </c>
      <c r="G113" s="64"/>
      <c r="H113" s="90">
        <f t="shared" si="3"/>
        <v>20845</v>
      </c>
      <c r="I113" s="64"/>
      <c r="J113" s="90">
        <f t="shared" si="4"/>
        <v>20845</v>
      </c>
      <c r="K113" s="64"/>
      <c r="L113" s="90">
        <f t="shared" si="5"/>
        <v>20845</v>
      </c>
    </row>
    <row r="114" spans="2:12" ht="27.75" hidden="1" customHeight="1">
      <c r="B114" s="23" t="s">
        <v>698</v>
      </c>
      <c r="C114" s="74" t="s">
        <v>625</v>
      </c>
      <c r="D114" s="63" t="s">
        <v>460</v>
      </c>
      <c r="E114" s="63" t="s">
        <v>522</v>
      </c>
      <c r="F114" s="64">
        <v>1792</v>
      </c>
      <c r="G114" s="64"/>
      <c r="H114" s="90">
        <f t="shared" si="3"/>
        <v>1792</v>
      </c>
      <c r="I114" s="64"/>
      <c r="J114" s="90">
        <f t="shared" si="4"/>
        <v>1792</v>
      </c>
      <c r="K114" s="64"/>
      <c r="L114" s="90">
        <f t="shared" si="5"/>
        <v>1792</v>
      </c>
    </row>
    <row r="115" spans="2:12" ht="38.25" hidden="1">
      <c r="B115" s="21" t="s">
        <v>661</v>
      </c>
      <c r="C115" s="61" t="s">
        <v>344</v>
      </c>
      <c r="D115" s="61"/>
      <c r="E115" s="61"/>
      <c r="F115" s="90">
        <f>SUM(F117)</f>
        <v>9942</v>
      </c>
      <c r="G115" s="90"/>
      <c r="H115" s="90">
        <f t="shared" si="3"/>
        <v>9942</v>
      </c>
      <c r="I115" s="90"/>
      <c r="J115" s="90">
        <f t="shared" si="4"/>
        <v>9942</v>
      </c>
      <c r="K115" s="90"/>
      <c r="L115" s="90">
        <f t="shared" si="5"/>
        <v>9942</v>
      </c>
    </row>
    <row r="116" spans="2:12" ht="33" hidden="1" customHeight="1">
      <c r="B116" s="16" t="s">
        <v>412</v>
      </c>
      <c r="C116" s="63" t="s">
        <v>442</v>
      </c>
      <c r="D116" s="63"/>
      <c r="E116" s="63"/>
      <c r="F116" s="64">
        <f>SUM(F117)</f>
        <v>9942</v>
      </c>
      <c r="G116" s="64"/>
      <c r="H116" s="90">
        <f t="shared" si="3"/>
        <v>9942</v>
      </c>
      <c r="I116" s="64"/>
      <c r="J116" s="90">
        <f t="shared" si="4"/>
        <v>9942</v>
      </c>
      <c r="K116" s="64"/>
      <c r="L116" s="90">
        <f t="shared" si="5"/>
        <v>9942</v>
      </c>
    </row>
    <row r="117" spans="2:12" ht="47.25" hidden="1" customHeight="1">
      <c r="B117" s="16" t="s">
        <v>507</v>
      </c>
      <c r="C117" s="63" t="s">
        <v>413</v>
      </c>
      <c r="D117" s="63"/>
      <c r="E117" s="63"/>
      <c r="F117" s="64">
        <f>SUM(F120:F121)</f>
        <v>9942</v>
      </c>
      <c r="G117" s="64"/>
      <c r="H117" s="90">
        <f t="shared" si="3"/>
        <v>9942</v>
      </c>
      <c r="I117" s="64"/>
      <c r="J117" s="90">
        <f t="shared" si="4"/>
        <v>9942</v>
      </c>
      <c r="K117" s="64"/>
      <c r="L117" s="90">
        <f t="shared" si="5"/>
        <v>9942</v>
      </c>
    </row>
    <row r="118" spans="2:12" ht="23.25" hidden="1" customHeight="1">
      <c r="B118" s="30" t="s">
        <v>162</v>
      </c>
      <c r="C118" s="63" t="s">
        <v>345</v>
      </c>
      <c r="D118" s="63" t="s">
        <v>161</v>
      </c>
      <c r="E118" s="63"/>
      <c r="F118" s="64">
        <f>SUM(F119)</f>
        <v>9942</v>
      </c>
      <c r="G118" s="64"/>
      <c r="H118" s="90">
        <f t="shared" si="3"/>
        <v>9942</v>
      </c>
      <c r="I118" s="64"/>
      <c r="J118" s="90">
        <f t="shared" si="4"/>
        <v>9942</v>
      </c>
      <c r="K118" s="64"/>
      <c r="L118" s="90">
        <f t="shared" si="5"/>
        <v>9942</v>
      </c>
    </row>
    <row r="119" spans="2:12" ht="24" hidden="1" customHeight="1">
      <c r="B119" s="16" t="s">
        <v>76</v>
      </c>
      <c r="C119" s="63" t="s">
        <v>345</v>
      </c>
      <c r="D119" s="63" t="s">
        <v>52</v>
      </c>
      <c r="E119" s="63"/>
      <c r="F119" s="64">
        <f>SUM(F120:F121)</f>
        <v>9942</v>
      </c>
      <c r="G119" s="64"/>
      <c r="H119" s="90">
        <f t="shared" si="3"/>
        <v>9942</v>
      </c>
      <c r="I119" s="64"/>
      <c r="J119" s="90">
        <f t="shared" si="4"/>
        <v>9942</v>
      </c>
      <c r="K119" s="64"/>
      <c r="L119" s="90">
        <f t="shared" si="5"/>
        <v>9942</v>
      </c>
    </row>
    <row r="120" spans="2:12" ht="20.25" hidden="1" customHeight="1">
      <c r="B120" s="44" t="s">
        <v>145</v>
      </c>
      <c r="C120" s="63" t="s">
        <v>345</v>
      </c>
      <c r="D120" s="63" t="s">
        <v>52</v>
      </c>
      <c r="E120" s="63" t="s">
        <v>142</v>
      </c>
      <c r="F120" s="64">
        <v>7906</v>
      </c>
      <c r="G120" s="64"/>
      <c r="H120" s="90">
        <f t="shared" si="3"/>
        <v>7906</v>
      </c>
      <c r="I120" s="64"/>
      <c r="J120" s="90">
        <f t="shared" si="4"/>
        <v>7906</v>
      </c>
      <c r="K120" s="64"/>
      <c r="L120" s="90">
        <f t="shared" si="5"/>
        <v>7906</v>
      </c>
    </row>
    <row r="121" spans="2:12" ht="30" hidden="1" customHeight="1">
      <c r="B121" s="16" t="s">
        <v>188</v>
      </c>
      <c r="C121" s="63" t="s">
        <v>345</v>
      </c>
      <c r="D121" s="63" t="s">
        <v>52</v>
      </c>
      <c r="E121" s="63" t="s">
        <v>187</v>
      </c>
      <c r="F121" s="64">
        <v>2036</v>
      </c>
      <c r="G121" s="64"/>
      <c r="H121" s="90">
        <f t="shared" si="3"/>
        <v>2036</v>
      </c>
      <c r="I121" s="64"/>
      <c r="J121" s="90">
        <f t="shared" si="4"/>
        <v>2036</v>
      </c>
      <c r="K121" s="64"/>
      <c r="L121" s="90">
        <f t="shared" si="5"/>
        <v>2036</v>
      </c>
    </row>
    <row r="122" spans="2:12" ht="20.25" hidden="1" customHeight="1">
      <c r="B122" s="147" t="s">
        <v>12</v>
      </c>
      <c r="C122" s="61" t="s">
        <v>355</v>
      </c>
      <c r="D122" s="61" t="s">
        <v>97</v>
      </c>
      <c r="E122" s="61"/>
      <c r="F122" s="90">
        <f>SUM(F124)</f>
        <v>1876.2</v>
      </c>
      <c r="G122" s="90"/>
      <c r="H122" s="90">
        <f t="shared" si="3"/>
        <v>1876.2</v>
      </c>
      <c r="I122" s="90"/>
      <c r="J122" s="90">
        <f t="shared" si="4"/>
        <v>1876.2</v>
      </c>
      <c r="K122" s="90"/>
      <c r="L122" s="90">
        <f t="shared" si="5"/>
        <v>1876.2</v>
      </c>
    </row>
    <row r="123" spans="2:12" ht="30.75" hidden="1" customHeight="1">
      <c r="B123" s="32" t="s">
        <v>421</v>
      </c>
      <c r="C123" s="63" t="s">
        <v>422</v>
      </c>
      <c r="D123" s="63" t="s">
        <v>97</v>
      </c>
      <c r="E123" s="63"/>
      <c r="F123" s="64">
        <f>F124</f>
        <v>1876.2</v>
      </c>
      <c r="G123" s="64"/>
      <c r="H123" s="90">
        <f t="shared" si="3"/>
        <v>1876.2</v>
      </c>
      <c r="I123" s="64"/>
      <c r="J123" s="90">
        <f t="shared" si="4"/>
        <v>1876.2</v>
      </c>
      <c r="K123" s="64"/>
      <c r="L123" s="90">
        <f t="shared" si="5"/>
        <v>1876.2</v>
      </c>
    </row>
    <row r="124" spans="2:12" ht="66" hidden="1" customHeight="1">
      <c r="B124" s="16" t="s">
        <v>3</v>
      </c>
      <c r="C124" s="63" t="s">
        <v>423</v>
      </c>
      <c r="D124" s="63" t="s">
        <v>97</v>
      </c>
      <c r="E124" s="63"/>
      <c r="F124" s="64">
        <f>SUM(F125)</f>
        <v>1876.2</v>
      </c>
      <c r="G124" s="64"/>
      <c r="H124" s="90">
        <f t="shared" si="3"/>
        <v>1876.2</v>
      </c>
      <c r="I124" s="64"/>
      <c r="J124" s="90">
        <f t="shared" si="4"/>
        <v>1876.2</v>
      </c>
      <c r="K124" s="64"/>
      <c r="L124" s="90">
        <f t="shared" si="5"/>
        <v>1876.2</v>
      </c>
    </row>
    <row r="125" spans="2:12" ht="33.75" hidden="1" customHeight="1">
      <c r="B125" s="16" t="s">
        <v>188</v>
      </c>
      <c r="C125" s="63" t="s">
        <v>423</v>
      </c>
      <c r="D125" s="63" t="s">
        <v>97</v>
      </c>
      <c r="E125" s="63" t="s">
        <v>187</v>
      </c>
      <c r="F125" s="64">
        <v>1876.2</v>
      </c>
      <c r="G125" s="64"/>
      <c r="H125" s="90">
        <f t="shared" si="3"/>
        <v>1876.2</v>
      </c>
      <c r="I125" s="64"/>
      <c r="J125" s="90">
        <f t="shared" si="4"/>
        <v>1876.2</v>
      </c>
      <c r="K125" s="64"/>
      <c r="L125" s="90">
        <f t="shared" si="5"/>
        <v>1876.2</v>
      </c>
    </row>
    <row r="126" spans="2:12" ht="23.25" hidden="1" customHeight="1">
      <c r="B126" s="147" t="s">
        <v>38</v>
      </c>
      <c r="C126" s="61" t="s">
        <v>356</v>
      </c>
      <c r="D126" s="61" t="s">
        <v>92</v>
      </c>
      <c r="E126" s="61"/>
      <c r="F126" s="90">
        <f>SUM(F128)</f>
        <v>3200</v>
      </c>
      <c r="G126" s="90"/>
      <c r="H126" s="90">
        <f t="shared" si="3"/>
        <v>3200</v>
      </c>
      <c r="I126" s="90"/>
      <c r="J126" s="90">
        <f t="shared" si="4"/>
        <v>3200</v>
      </c>
      <c r="K126" s="90"/>
      <c r="L126" s="90">
        <f t="shared" si="5"/>
        <v>3200</v>
      </c>
    </row>
    <row r="127" spans="2:12" ht="31.5" hidden="1" customHeight="1">
      <c r="B127" s="32" t="s">
        <v>421</v>
      </c>
      <c r="C127" s="63" t="s">
        <v>424</v>
      </c>
      <c r="D127" s="63" t="s">
        <v>92</v>
      </c>
      <c r="E127" s="63"/>
      <c r="F127" s="64">
        <f>SUM(F128)</f>
        <v>3200</v>
      </c>
      <c r="G127" s="64"/>
      <c r="H127" s="90">
        <f t="shared" si="3"/>
        <v>3200</v>
      </c>
      <c r="I127" s="64"/>
      <c r="J127" s="90">
        <f t="shared" si="4"/>
        <v>3200</v>
      </c>
      <c r="K127" s="64"/>
      <c r="L127" s="90">
        <f t="shared" si="5"/>
        <v>3200</v>
      </c>
    </row>
    <row r="128" spans="2:12" ht="60.75" hidden="1" customHeight="1">
      <c r="B128" s="57" t="s">
        <v>275</v>
      </c>
      <c r="C128" s="63" t="s">
        <v>425</v>
      </c>
      <c r="D128" s="63" t="s">
        <v>92</v>
      </c>
      <c r="E128" s="61"/>
      <c r="F128" s="64">
        <f>SUM(F129)</f>
        <v>3200</v>
      </c>
      <c r="G128" s="90"/>
      <c r="H128" s="90">
        <f t="shared" si="3"/>
        <v>3200</v>
      </c>
      <c r="I128" s="90"/>
      <c r="J128" s="90">
        <f t="shared" si="4"/>
        <v>3200</v>
      </c>
      <c r="K128" s="90"/>
      <c r="L128" s="90">
        <f t="shared" si="5"/>
        <v>3200</v>
      </c>
    </row>
    <row r="129" spans="2:12" ht="34.5" hidden="1" customHeight="1">
      <c r="B129" s="16" t="s">
        <v>280</v>
      </c>
      <c r="C129" s="63" t="s">
        <v>425</v>
      </c>
      <c r="D129" s="63" t="s">
        <v>92</v>
      </c>
      <c r="E129" s="63" t="s">
        <v>146</v>
      </c>
      <c r="F129" s="64">
        <v>3200</v>
      </c>
      <c r="G129" s="64"/>
      <c r="H129" s="90">
        <f t="shared" si="3"/>
        <v>3200</v>
      </c>
      <c r="I129" s="64"/>
      <c r="J129" s="90">
        <f t="shared" si="4"/>
        <v>3200</v>
      </c>
      <c r="K129" s="64"/>
      <c r="L129" s="90">
        <f t="shared" si="5"/>
        <v>3200</v>
      </c>
    </row>
    <row r="130" spans="2:12" ht="39" customHeight="1">
      <c r="B130" s="147" t="s">
        <v>659</v>
      </c>
      <c r="C130" s="61" t="s">
        <v>357</v>
      </c>
      <c r="D130" s="60" t="s">
        <v>94</v>
      </c>
      <c r="E130" s="61"/>
      <c r="F130" s="90">
        <f>SUM(F131,F134)</f>
        <v>17428</v>
      </c>
      <c r="G130" s="90">
        <f>SUM(G131,G134)</f>
        <v>50</v>
      </c>
      <c r="H130" s="90">
        <f t="shared" si="3"/>
        <v>17478</v>
      </c>
      <c r="I130" s="90"/>
      <c r="J130" s="90">
        <f t="shared" si="4"/>
        <v>17478</v>
      </c>
      <c r="K130" s="90">
        <f>K134</f>
        <v>250</v>
      </c>
      <c r="L130" s="90">
        <f t="shared" si="5"/>
        <v>17728</v>
      </c>
    </row>
    <row r="131" spans="2:12" ht="36" customHeight="1">
      <c r="B131" s="32" t="s">
        <v>410</v>
      </c>
      <c r="C131" s="63" t="s">
        <v>420</v>
      </c>
      <c r="D131" s="62" t="s">
        <v>94</v>
      </c>
      <c r="E131" s="63"/>
      <c r="F131" s="90">
        <f>F132</f>
        <v>650</v>
      </c>
      <c r="G131" s="90">
        <f>G132</f>
        <v>50</v>
      </c>
      <c r="H131" s="90">
        <f t="shared" si="3"/>
        <v>700</v>
      </c>
      <c r="I131" s="90"/>
      <c r="J131" s="90">
        <f t="shared" si="4"/>
        <v>700</v>
      </c>
      <c r="K131" s="90"/>
      <c r="L131" s="90">
        <f t="shared" si="5"/>
        <v>700</v>
      </c>
    </row>
    <row r="132" spans="2:12" ht="22.5" customHeight="1">
      <c r="B132" s="16" t="s">
        <v>11</v>
      </c>
      <c r="C132" s="63" t="s">
        <v>411</v>
      </c>
      <c r="D132" s="62" t="s">
        <v>94</v>
      </c>
      <c r="E132" s="63"/>
      <c r="F132" s="64">
        <f>F133</f>
        <v>650</v>
      </c>
      <c r="G132" s="64">
        <f>G133</f>
        <v>50</v>
      </c>
      <c r="H132" s="90">
        <f t="shared" si="3"/>
        <v>700</v>
      </c>
      <c r="I132" s="64"/>
      <c r="J132" s="90">
        <f t="shared" si="4"/>
        <v>700</v>
      </c>
      <c r="K132" s="64"/>
      <c r="L132" s="90">
        <f t="shared" si="5"/>
        <v>700</v>
      </c>
    </row>
    <row r="133" spans="2:12" ht="31.5" customHeight="1">
      <c r="B133" s="23" t="s">
        <v>188</v>
      </c>
      <c r="C133" s="63" t="s">
        <v>411</v>
      </c>
      <c r="D133" s="62" t="s">
        <v>94</v>
      </c>
      <c r="E133" s="63" t="s">
        <v>187</v>
      </c>
      <c r="F133" s="64">
        <v>650</v>
      </c>
      <c r="G133" s="64">
        <v>50</v>
      </c>
      <c r="H133" s="90">
        <f t="shared" si="3"/>
        <v>700</v>
      </c>
      <c r="I133" s="64"/>
      <c r="J133" s="90">
        <f t="shared" si="4"/>
        <v>700</v>
      </c>
      <c r="K133" s="64"/>
      <c r="L133" s="90">
        <f t="shared" si="5"/>
        <v>700</v>
      </c>
    </row>
    <row r="134" spans="2:12" ht="33.75" customHeight="1">
      <c r="B134" s="30" t="s">
        <v>419</v>
      </c>
      <c r="C134" s="63" t="s">
        <v>449</v>
      </c>
      <c r="D134" s="62" t="s">
        <v>325</v>
      </c>
      <c r="E134" s="63"/>
      <c r="F134" s="64">
        <f>SUM(F135,F137,F139)</f>
        <v>16778</v>
      </c>
      <c r="G134" s="64"/>
      <c r="H134" s="90">
        <f t="shared" si="3"/>
        <v>16778</v>
      </c>
      <c r="I134" s="64"/>
      <c r="J134" s="90">
        <f t="shared" si="4"/>
        <v>16778</v>
      </c>
      <c r="K134" s="64">
        <f>K135</f>
        <v>250</v>
      </c>
      <c r="L134" s="90">
        <f t="shared" si="5"/>
        <v>17028</v>
      </c>
    </row>
    <row r="135" spans="2:12" ht="17.25" customHeight="1">
      <c r="B135" s="58" t="s">
        <v>461</v>
      </c>
      <c r="C135" s="63" t="s">
        <v>450</v>
      </c>
      <c r="D135" s="63" t="s">
        <v>325</v>
      </c>
      <c r="E135" s="63"/>
      <c r="F135" s="64">
        <f>F136</f>
        <v>2200</v>
      </c>
      <c r="G135" s="64"/>
      <c r="H135" s="90">
        <f t="shared" si="3"/>
        <v>2200</v>
      </c>
      <c r="I135" s="64"/>
      <c r="J135" s="90">
        <f t="shared" si="4"/>
        <v>2200</v>
      </c>
      <c r="K135" s="64">
        <f>K136</f>
        <v>250</v>
      </c>
      <c r="L135" s="90">
        <f t="shared" si="5"/>
        <v>2450</v>
      </c>
    </row>
    <row r="136" spans="2:12" ht="29.25" customHeight="1">
      <c r="B136" s="23" t="s">
        <v>188</v>
      </c>
      <c r="C136" s="63" t="s">
        <v>450</v>
      </c>
      <c r="D136" s="63" t="s">
        <v>325</v>
      </c>
      <c r="E136" s="63" t="s">
        <v>187</v>
      </c>
      <c r="F136" s="64">
        <v>2200</v>
      </c>
      <c r="G136" s="64"/>
      <c r="H136" s="90">
        <f t="shared" si="3"/>
        <v>2200</v>
      </c>
      <c r="I136" s="64"/>
      <c r="J136" s="90">
        <f t="shared" si="4"/>
        <v>2200</v>
      </c>
      <c r="K136" s="64">
        <v>250</v>
      </c>
      <c r="L136" s="90">
        <f t="shared" si="5"/>
        <v>2450</v>
      </c>
    </row>
    <row r="137" spans="2:12" ht="18.75" customHeight="1">
      <c r="B137" s="58" t="s">
        <v>458</v>
      </c>
      <c r="C137" s="63" t="s">
        <v>451</v>
      </c>
      <c r="D137" s="63" t="s">
        <v>325</v>
      </c>
      <c r="E137" s="63"/>
      <c r="F137" s="64">
        <f>SUM(F138)</f>
        <v>1476</v>
      </c>
      <c r="G137" s="64"/>
      <c r="H137" s="90">
        <f t="shared" si="3"/>
        <v>1476</v>
      </c>
      <c r="I137" s="64"/>
      <c r="J137" s="90">
        <f t="shared" si="4"/>
        <v>1476</v>
      </c>
      <c r="K137" s="64"/>
      <c r="L137" s="90">
        <f t="shared" si="5"/>
        <v>1476</v>
      </c>
    </row>
    <row r="138" spans="2:12" ht="18.75" customHeight="1">
      <c r="B138" s="16" t="s">
        <v>457</v>
      </c>
      <c r="C138" s="63" t="s">
        <v>451</v>
      </c>
      <c r="D138" s="62" t="s">
        <v>325</v>
      </c>
      <c r="E138" s="63" t="s">
        <v>455</v>
      </c>
      <c r="F138" s="64">
        <v>1476</v>
      </c>
      <c r="G138" s="64"/>
      <c r="H138" s="90">
        <f t="shared" si="3"/>
        <v>1476</v>
      </c>
      <c r="I138" s="64"/>
      <c r="J138" s="90">
        <f t="shared" si="4"/>
        <v>1476</v>
      </c>
      <c r="K138" s="64"/>
      <c r="L138" s="90">
        <f t="shared" si="5"/>
        <v>1476</v>
      </c>
    </row>
    <row r="139" spans="2:12" ht="19.5" customHeight="1">
      <c r="B139" s="58" t="s">
        <v>476</v>
      </c>
      <c r="C139" s="63" t="s">
        <v>452</v>
      </c>
      <c r="D139" s="62" t="s">
        <v>325</v>
      </c>
      <c r="E139" s="63"/>
      <c r="F139" s="64">
        <f>F140</f>
        <v>13102</v>
      </c>
      <c r="G139" s="64"/>
      <c r="H139" s="90">
        <f t="shared" si="3"/>
        <v>13102</v>
      </c>
      <c r="I139" s="64"/>
      <c r="J139" s="90">
        <f t="shared" si="4"/>
        <v>13102</v>
      </c>
      <c r="K139" s="64"/>
      <c r="L139" s="90">
        <f t="shared" si="5"/>
        <v>13102</v>
      </c>
    </row>
    <row r="140" spans="2:12" ht="20.25" customHeight="1">
      <c r="B140" s="16" t="s">
        <v>457</v>
      </c>
      <c r="C140" s="63" t="s">
        <v>452</v>
      </c>
      <c r="D140" s="62" t="s">
        <v>325</v>
      </c>
      <c r="E140" s="63" t="s">
        <v>455</v>
      </c>
      <c r="F140" s="64">
        <v>13102</v>
      </c>
      <c r="G140" s="64"/>
      <c r="H140" s="90">
        <f t="shared" si="3"/>
        <v>13102</v>
      </c>
      <c r="I140" s="64"/>
      <c r="J140" s="90">
        <f t="shared" ref="J140:J204" si="6">H140+I140</f>
        <v>13102</v>
      </c>
      <c r="K140" s="64"/>
      <c r="L140" s="90">
        <f t="shared" ref="L140:L204" si="7">J140+K140</f>
        <v>13102</v>
      </c>
    </row>
    <row r="141" spans="2:12" ht="37.5" customHeight="1">
      <c r="B141" s="21" t="s">
        <v>663</v>
      </c>
      <c r="C141" s="61" t="s">
        <v>354</v>
      </c>
      <c r="D141" s="61"/>
      <c r="E141" s="61"/>
      <c r="F141" s="90">
        <f>F142+F147</f>
        <v>3500</v>
      </c>
      <c r="G141" s="90">
        <f>G142+G147</f>
        <v>1700</v>
      </c>
      <c r="H141" s="90">
        <f t="shared" ref="H141:H205" si="8">F141+G141</f>
        <v>5200</v>
      </c>
      <c r="I141" s="90"/>
      <c r="J141" s="90">
        <f t="shared" si="6"/>
        <v>5200</v>
      </c>
      <c r="K141" s="90">
        <f>K142</f>
        <v>16638.3</v>
      </c>
      <c r="L141" s="90">
        <f t="shared" si="7"/>
        <v>21838.3</v>
      </c>
    </row>
    <row r="142" spans="2:12" ht="30" customHeight="1">
      <c r="B142" s="16" t="s">
        <v>377</v>
      </c>
      <c r="C142" s="63" t="s">
        <v>415</v>
      </c>
      <c r="D142" s="61"/>
      <c r="E142" s="61"/>
      <c r="F142" s="64">
        <f>F143</f>
        <v>3500</v>
      </c>
      <c r="G142" s="64">
        <f>G143</f>
        <v>1700</v>
      </c>
      <c r="H142" s="90">
        <f t="shared" si="8"/>
        <v>5200</v>
      </c>
      <c r="I142" s="64"/>
      <c r="J142" s="90">
        <f t="shared" si="6"/>
        <v>5200</v>
      </c>
      <c r="K142" s="64">
        <f>K143</f>
        <v>16638.3</v>
      </c>
      <c r="L142" s="90">
        <f t="shared" si="7"/>
        <v>21838.3</v>
      </c>
    </row>
    <row r="143" spans="2:12" ht="28.5" customHeight="1">
      <c r="B143" s="16" t="s">
        <v>13</v>
      </c>
      <c r="C143" s="63" t="s">
        <v>415</v>
      </c>
      <c r="D143" s="63"/>
      <c r="E143" s="61"/>
      <c r="F143" s="64">
        <f>SUM(F144)</f>
        <v>3500</v>
      </c>
      <c r="G143" s="64">
        <f>SUM(G144)</f>
        <v>1700</v>
      </c>
      <c r="H143" s="90">
        <f t="shared" si="8"/>
        <v>5200</v>
      </c>
      <c r="I143" s="64"/>
      <c r="J143" s="90">
        <f t="shared" si="6"/>
        <v>5200</v>
      </c>
      <c r="K143" s="64">
        <f>K144</f>
        <v>16638.3</v>
      </c>
      <c r="L143" s="90">
        <f t="shared" si="7"/>
        <v>21838.3</v>
      </c>
    </row>
    <row r="144" spans="2:12" ht="21" customHeight="1">
      <c r="B144" s="16" t="s">
        <v>116</v>
      </c>
      <c r="C144" s="63" t="s">
        <v>546</v>
      </c>
      <c r="D144" s="63" t="s">
        <v>215</v>
      </c>
      <c r="E144" s="61"/>
      <c r="F144" s="64">
        <f>F145</f>
        <v>3500</v>
      </c>
      <c r="G144" s="64">
        <f>G145</f>
        <v>1700</v>
      </c>
      <c r="H144" s="90">
        <f t="shared" si="8"/>
        <v>5200</v>
      </c>
      <c r="I144" s="64"/>
      <c r="J144" s="90">
        <f t="shared" si="6"/>
        <v>5200</v>
      </c>
      <c r="K144" s="64">
        <f>K145</f>
        <v>16638.3</v>
      </c>
      <c r="L144" s="90">
        <f t="shared" si="7"/>
        <v>21838.3</v>
      </c>
    </row>
    <row r="145" spans="2:12" ht="28.5" customHeight="1">
      <c r="B145" s="16" t="s">
        <v>108</v>
      </c>
      <c r="C145" s="63" t="s">
        <v>546</v>
      </c>
      <c r="D145" s="63" t="s">
        <v>97</v>
      </c>
      <c r="E145" s="61"/>
      <c r="F145" s="64">
        <f>F146</f>
        <v>3500</v>
      </c>
      <c r="G145" s="64">
        <f>G146</f>
        <v>1700</v>
      </c>
      <c r="H145" s="90">
        <f t="shared" si="8"/>
        <v>5200</v>
      </c>
      <c r="I145" s="64"/>
      <c r="J145" s="90">
        <f t="shared" si="6"/>
        <v>5200</v>
      </c>
      <c r="K145" s="64">
        <f>K147</f>
        <v>16638.3</v>
      </c>
      <c r="L145" s="90">
        <f t="shared" si="7"/>
        <v>21838.3</v>
      </c>
    </row>
    <row r="146" spans="2:12" ht="38.25" customHeight="1">
      <c r="B146" s="23" t="s">
        <v>150</v>
      </c>
      <c r="C146" s="63" t="s">
        <v>546</v>
      </c>
      <c r="D146" s="63" t="s">
        <v>97</v>
      </c>
      <c r="E146" s="63" t="s">
        <v>148</v>
      </c>
      <c r="F146" s="64">
        <v>3500</v>
      </c>
      <c r="G146" s="64">
        <v>1700</v>
      </c>
      <c r="H146" s="90">
        <f t="shared" si="8"/>
        <v>5200</v>
      </c>
      <c r="I146" s="64"/>
      <c r="J146" s="90">
        <f t="shared" si="6"/>
        <v>5200</v>
      </c>
      <c r="K146" s="64"/>
      <c r="L146" s="90">
        <f t="shared" si="7"/>
        <v>5200</v>
      </c>
    </row>
    <row r="147" spans="2:12" ht="38.25" customHeight="1">
      <c r="B147" s="15" t="s">
        <v>534</v>
      </c>
      <c r="C147" s="63" t="s">
        <v>618</v>
      </c>
      <c r="D147" s="63" t="s">
        <v>97</v>
      </c>
      <c r="E147" s="63" t="s">
        <v>148</v>
      </c>
      <c r="F147" s="64">
        <v>0</v>
      </c>
      <c r="G147" s="64"/>
      <c r="H147" s="90">
        <f t="shared" si="8"/>
        <v>0</v>
      </c>
      <c r="I147" s="64"/>
      <c r="J147" s="90">
        <f t="shared" si="6"/>
        <v>0</v>
      </c>
      <c r="K147" s="64">
        <v>16638.3</v>
      </c>
      <c r="L147" s="90">
        <f t="shared" si="7"/>
        <v>16638.3</v>
      </c>
    </row>
    <row r="148" spans="2:12" ht="42" hidden="1" customHeight="1">
      <c r="B148" s="147" t="s">
        <v>673</v>
      </c>
      <c r="C148" s="61" t="s">
        <v>246</v>
      </c>
      <c r="D148" s="61"/>
      <c r="E148" s="189"/>
      <c r="F148" s="86">
        <f>SUM(F149)</f>
        <v>1300</v>
      </c>
      <c r="G148" s="197"/>
      <c r="H148" s="90">
        <f t="shared" si="8"/>
        <v>1300</v>
      </c>
      <c r="I148" s="197"/>
      <c r="J148" s="90">
        <f t="shared" si="6"/>
        <v>1300</v>
      </c>
      <c r="K148" s="197"/>
      <c r="L148" s="90">
        <f t="shared" si="7"/>
        <v>1300</v>
      </c>
    </row>
    <row r="149" spans="2:12" ht="33.75" hidden="1" customHeight="1">
      <c r="B149" s="16" t="s">
        <v>375</v>
      </c>
      <c r="C149" s="63" t="s">
        <v>398</v>
      </c>
      <c r="D149" s="63"/>
      <c r="E149" s="82"/>
      <c r="F149" s="91">
        <f>SUM(F150)</f>
        <v>1300</v>
      </c>
      <c r="G149" s="198"/>
      <c r="H149" s="90">
        <f t="shared" si="8"/>
        <v>1300</v>
      </c>
      <c r="I149" s="198"/>
      <c r="J149" s="90">
        <f t="shared" si="6"/>
        <v>1300</v>
      </c>
      <c r="K149" s="198"/>
      <c r="L149" s="90">
        <f t="shared" si="7"/>
        <v>1300</v>
      </c>
    </row>
    <row r="150" spans="2:12" ht="42" hidden="1" customHeight="1">
      <c r="B150" s="32" t="s">
        <v>693</v>
      </c>
      <c r="C150" s="63" t="s">
        <v>399</v>
      </c>
      <c r="D150" s="63"/>
      <c r="E150" s="82"/>
      <c r="F150" s="91">
        <f>SUM(F151)</f>
        <v>1300</v>
      </c>
      <c r="G150" s="198"/>
      <c r="H150" s="90">
        <f t="shared" si="8"/>
        <v>1300</v>
      </c>
      <c r="I150" s="198"/>
      <c r="J150" s="90">
        <f t="shared" si="6"/>
        <v>1300</v>
      </c>
      <c r="K150" s="198"/>
      <c r="L150" s="90">
        <f t="shared" si="7"/>
        <v>1300</v>
      </c>
    </row>
    <row r="151" spans="2:12" ht="21" hidden="1" customHeight="1">
      <c r="B151" s="16" t="s">
        <v>159</v>
      </c>
      <c r="C151" s="63" t="s">
        <v>399</v>
      </c>
      <c r="D151" s="68" t="s">
        <v>160</v>
      </c>
      <c r="E151" s="82"/>
      <c r="F151" s="91">
        <f>F152</f>
        <v>1300</v>
      </c>
      <c r="G151" s="198"/>
      <c r="H151" s="90">
        <f t="shared" si="8"/>
        <v>1300</v>
      </c>
      <c r="I151" s="198"/>
      <c r="J151" s="90">
        <f t="shared" si="6"/>
        <v>1300</v>
      </c>
      <c r="K151" s="198"/>
      <c r="L151" s="90">
        <f t="shared" si="7"/>
        <v>1300</v>
      </c>
    </row>
    <row r="152" spans="2:12" ht="24" hidden="1" customHeight="1">
      <c r="B152" s="45" t="s">
        <v>50</v>
      </c>
      <c r="C152" s="63" t="s">
        <v>399</v>
      </c>
      <c r="D152" s="63" t="s">
        <v>304</v>
      </c>
      <c r="E152" s="82"/>
      <c r="F152" s="91">
        <f>F153</f>
        <v>1300</v>
      </c>
      <c r="G152" s="198"/>
      <c r="H152" s="90">
        <f t="shared" si="8"/>
        <v>1300</v>
      </c>
      <c r="I152" s="198"/>
      <c r="J152" s="90">
        <f t="shared" si="6"/>
        <v>1300</v>
      </c>
      <c r="K152" s="198"/>
      <c r="L152" s="90">
        <f t="shared" si="7"/>
        <v>1300</v>
      </c>
    </row>
    <row r="153" spans="2:12" ht="31.5" hidden="1" customHeight="1">
      <c r="B153" s="23" t="s">
        <v>188</v>
      </c>
      <c r="C153" s="63" t="s">
        <v>399</v>
      </c>
      <c r="D153" s="63" t="s">
        <v>304</v>
      </c>
      <c r="E153" s="63" t="s">
        <v>187</v>
      </c>
      <c r="F153" s="64">
        <v>1300</v>
      </c>
      <c r="G153" s="64"/>
      <c r="H153" s="90">
        <f t="shared" si="8"/>
        <v>1300</v>
      </c>
      <c r="I153" s="64"/>
      <c r="J153" s="90">
        <f t="shared" si="6"/>
        <v>1300</v>
      </c>
      <c r="K153" s="64"/>
      <c r="L153" s="90">
        <f t="shared" si="7"/>
        <v>1300</v>
      </c>
    </row>
    <row r="154" spans="2:12" ht="63.75" hidden="1" customHeight="1">
      <c r="B154" s="37" t="s">
        <v>484</v>
      </c>
      <c r="C154" s="61" t="s">
        <v>247</v>
      </c>
      <c r="D154" s="63"/>
      <c r="E154" s="63"/>
      <c r="F154" s="90">
        <v>0</v>
      </c>
      <c r="G154" s="64"/>
      <c r="H154" s="90">
        <f t="shared" si="8"/>
        <v>0</v>
      </c>
      <c r="I154" s="64"/>
      <c r="J154" s="90">
        <f t="shared" si="6"/>
        <v>0</v>
      </c>
      <c r="K154" s="64"/>
      <c r="L154" s="90">
        <f t="shared" si="7"/>
        <v>0</v>
      </c>
    </row>
    <row r="155" spans="2:12" ht="36.75" hidden="1" customHeight="1">
      <c r="B155" s="40" t="s">
        <v>488</v>
      </c>
      <c r="C155" s="61" t="s">
        <v>485</v>
      </c>
      <c r="D155" s="61"/>
      <c r="E155" s="61"/>
      <c r="F155" s="90">
        <f>F156</f>
        <v>0</v>
      </c>
      <c r="G155" s="90"/>
      <c r="H155" s="90">
        <f t="shared" si="8"/>
        <v>0</v>
      </c>
      <c r="I155" s="90"/>
      <c r="J155" s="90">
        <f t="shared" si="6"/>
        <v>0</v>
      </c>
      <c r="K155" s="90"/>
      <c r="L155" s="90">
        <f t="shared" si="7"/>
        <v>0</v>
      </c>
    </row>
    <row r="156" spans="2:12" ht="61.5" hidden="1" customHeight="1">
      <c r="B156" s="32" t="s">
        <v>489</v>
      </c>
      <c r="C156" s="63" t="s">
        <v>486</v>
      </c>
      <c r="D156" s="63"/>
      <c r="E156" s="63"/>
      <c r="F156" s="64">
        <v>0</v>
      </c>
      <c r="G156" s="64"/>
      <c r="H156" s="90">
        <f t="shared" si="8"/>
        <v>0</v>
      </c>
      <c r="I156" s="64"/>
      <c r="J156" s="90">
        <f t="shared" si="6"/>
        <v>0</v>
      </c>
      <c r="K156" s="64"/>
      <c r="L156" s="90">
        <f t="shared" si="7"/>
        <v>0</v>
      </c>
    </row>
    <row r="157" spans="2:12" ht="48.75" hidden="1" customHeight="1">
      <c r="B157" s="23" t="s">
        <v>493</v>
      </c>
      <c r="C157" s="63" t="s">
        <v>487</v>
      </c>
      <c r="D157" s="63"/>
      <c r="E157" s="63"/>
      <c r="F157" s="64">
        <v>0</v>
      </c>
      <c r="G157" s="64"/>
      <c r="H157" s="90">
        <f t="shared" si="8"/>
        <v>0</v>
      </c>
      <c r="I157" s="64"/>
      <c r="J157" s="90">
        <f t="shared" si="6"/>
        <v>0</v>
      </c>
      <c r="K157" s="64"/>
      <c r="L157" s="90">
        <f t="shared" si="7"/>
        <v>0</v>
      </c>
    </row>
    <row r="158" spans="2:12" ht="29.25" hidden="1" customHeight="1">
      <c r="B158" s="16" t="s">
        <v>116</v>
      </c>
      <c r="C158" s="63" t="s">
        <v>487</v>
      </c>
      <c r="D158" s="63" t="s">
        <v>215</v>
      </c>
      <c r="E158" s="63"/>
      <c r="F158" s="64">
        <f>F159</f>
        <v>0</v>
      </c>
      <c r="G158" s="64"/>
      <c r="H158" s="90">
        <f t="shared" si="8"/>
        <v>0</v>
      </c>
      <c r="I158" s="64"/>
      <c r="J158" s="90">
        <f t="shared" si="6"/>
        <v>0</v>
      </c>
      <c r="K158" s="64"/>
      <c r="L158" s="90">
        <f t="shared" si="7"/>
        <v>0</v>
      </c>
    </row>
    <row r="159" spans="2:12" ht="21" hidden="1" customHeight="1">
      <c r="B159" s="16" t="s">
        <v>108</v>
      </c>
      <c r="C159" s="63" t="s">
        <v>487</v>
      </c>
      <c r="D159" s="63" t="s">
        <v>97</v>
      </c>
      <c r="E159" s="63"/>
      <c r="F159" s="64">
        <f>F160</f>
        <v>0</v>
      </c>
      <c r="G159" s="64"/>
      <c r="H159" s="90">
        <f t="shared" si="8"/>
        <v>0</v>
      </c>
      <c r="I159" s="64"/>
      <c r="J159" s="90">
        <f t="shared" si="6"/>
        <v>0</v>
      </c>
      <c r="K159" s="64"/>
      <c r="L159" s="90">
        <f t="shared" si="7"/>
        <v>0</v>
      </c>
    </row>
    <row r="160" spans="2:12" ht="38.25" hidden="1" customHeight="1">
      <c r="B160" s="23" t="s">
        <v>150</v>
      </c>
      <c r="C160" s="63" t="s">
        <v>487</v>
      </c>
      <c r="D160" s="63" t="s">
        <v>97</v>
      </c>
      <c r="E160" s="63" t="s">
        <v>148</v>
      </c>
      <c r="F160" s="64">
        <v>0</v>
      </c>
      <c r="G160" s="64"/>
      <c r="H160" s="90">
        <f t="shared" si="8"/>
        <v>0</v>
      </c>
      <c r="I160" s="64"/>
      <c r="J160" s="90">
        <f t="shared" si="6"/>
        <v>0</v>
      </c>
      <c r="K160" s="64"/>
      <c r="L160" s="90">
        <f t="shared" si="7"/>
        <v>0</v>
      </c>
    </row>
    <row r="161" spans="2:12" ht="45" hidden="1" customHeight="1">
      <c r="B161" s="43" t="s">
        <v>667</v>
      </c>
      <c r="C161" s="61" t="s">
        <v>256</v>
      </c>
      <c r="D161" s="61"/>
      <c r="E161" s="61"/>
      <c r="F161" s="90">
        <f>SUM(F162)</f>
        <v>4000</v>
      </c>
      <c r="G161" s="90">
        <f>SUM(G162)</f>
        <v>3160</v>
      </c>
      <c r="H161" s="90">
        <f t="shared" si="8"/>
        <v>7160</v>
      </c>
      <c r="I161" s="90">
        <f t="shared" ref="I161:I163" si="9">I162</f>
        <v>2200</v>
      </c>
      <c r="J161" s="90">
        <f t="shared" si="6"/>
        <v>9360</v>
      </c>
      <c r="K161" s="90"/>
      <c r="L161" s="90">
        <f t="shared" si="7"/>
        <v>9360</v>
      </c>
    </row>
    <row r="162" spans="2:12" ht="37.5" hidden="1" customHeight="1">
      <c r="B162" s="16" t="s">
        <v>376</v>
      </c>
      <c r="C162" s="63" t="s">
        <v>393</v>
      </c>
      <c r="D162" s="63"/>
      <c r="E162" s="63"/>
      <c r="F162" s="64">
        <f>SUM(F163)</f>
        <v>4000</v>
      </c>
      <c r="G162" s="64">
        <f>SUM(G163)</f>
        <v>3160</v>
      </c>
      <c r="H162" s="90">
        <f t="shared" si="8"/>
        <v>7160</v>
      </c>
      <c r="I162" s="64">
        <f t="shared" si="9"/>
        <v>2200</v>
      </c>
      <c r="J162" s="90">
        <f t="shared" si="6"/>
        <v>9360</v>
      </c>
      <c r="K162" s="64"/>
      <c r="L162" s="90">
        <f t="shared" si="7"/>
        <v>9360</v>
      </c>
    </row>
    <row r="163" spans="2:12" ht="26.25" hidden="1" customHeight="1">
      <c r="B163" s="23" t="s">
        <v>205</v>
      </c>
      <c r="C163" s="63" t="s">
        <v>394</v>
      </c>
      <c r="D163" s="63"/>
      <c r="E163" s="63"/>
      <c r="F163" s="64">
        <f>F164</f>
        <v>4000</v>
      </c>
      <c r="G163" s="64">
        <f>G164</f>
        <v>3160</v>
      </c>
      <c r="H163" s="90">
        <f t="shared" si="8"/>
        <v>7160</v>
      </c>
      <c r="I163" s="64">
        <f t="shared" si="9"/>
        <v>2200</v>
      </c>
      <c r="J163" s="90">
        <f t="shared" si="6"/>
        <v>9360</v>
      </c>
      <c r="K163" s="64"/>
      <c r="L163" s="90">
        <f t="shared" si="7"/>
        <v>9360</v>
      </c>
    </row>
    <row r="164" spans="2:12" ht="21.75" hidden="1" customHeight="1">
      <c r="B164" s="16" t="s">
        <v>159</v>
      </c>
      <c r="C164" s="63" t="s">
        <v>394</v>
      </c>
      <c r="D164" s="68" t="s">
        <v>160</v>
      </c>
      <c r="E164" s="63"/>
      <c r="F164" s="64">
        <f>F165</f>
        <v>4000</v>
      </c>
      <c r="G164" s="64">
        <f>G165</f>
        <v>3160</v>
      </c>
      <c r="H164" s="90">
        <f t="shared" si="8"/>
        <v>7160</v>
      </c>
      <c r="I164" s="64">
        <f>I165</f>
        <v>2200</v>
      </c>
      <c r="J164" s="90">
        <f t="shared" si="6"/>
        <v>9360</v>
      </c>
      <c r="K164" s="64"/>
      <c r="L164" s="90">
        <f t="shared" si="7"/>
        <v>9360</v>
      </c>
    </row>
    <row r="165" spans="2:12" ht="29.25" hidden="1" customHeight="1">
      <c r="B165" s="45" t="s">
        <v>50</v>
      </c>
      <c r="C165" s="63" t="s">
        <v>822</v>
      </c>
      <c r="D165" s="63" t="s">
        <v>304</v>
      </c>
      <c r="E165" s="63"/>
      <c r="F165" s="64">
        <f>F166+F167</f>
        <v>4000</v>
      </c>
      <c r="G165" s="64">
        <f>G166+G167</f>
        <v>3160</v>
      </c>
      <c r="H165" s="90">
        <f t="shared" si="8"/>
        <v>7160</v>
      </c>
      <c r="I165" s="64">
        <f>I167</f>
        <v>2200</v>
      </c>
      <c r="J165" s="90">
        <f t="shared" si="6"/>
        <v>9360</v>
      </c>
      <c r="K165" s="64"/>
      <c r="L165" s="90">
        <f t="shared" si="7"/>
        <v>9360</v>
      </c>
    </row>
    <row r="166" spans="2:12" ht="28.5" hidden="1" customHeight="1">
      <c r="B166" s="23" t="s">
        <v>188</v>
      </c>
      <c r="C166" s="63" t="s">
        <v>394</v>
      </c>
      <c r="D166" s="63" t="s">
        <v>304</v>
      </c>
      <c r="E166" s="63" t="s">
        <v>187</v>
      </c>
      <c r="F166" s="64">
        <v>3000</v>
      </c>
      <c r="G166" s="64"/>
      <c r="H166" s="90">
        <f t="shared" si="8"/>
        <v>3000</v>
      </c>
      <c r="I166" s="64"/>
      <c r="J166" s="90">
        <f t="shared" si="6"/>
        <v>3000</v>
      </c>
      <c r="K166" s="64"/>
      <c r="L166" s="90">
        <f t="shared" si="7"/>
        <v>3000</v>
      </c>
    </row>
    <row r="167" spans="2:12" ht="28.5" hidden="1" customHeight="1">
      <c r="B167" s="23" t="s">
        <v>188</v>
      </c>
      <c r="C167" s="63" t="s">
        <v>670</v>
      </c>
      <c r="D167" s="63" t="s">
        <v>304</v>
      </c>
      <c r="E167" s="63" t="s">
        <v>187</v>
      </c>
      <c r="F167" s="64">
        <v>1000</v>
      </c>
      <c r="G167" s="64">
        <v>3160</v>
      </c>
      <c r="H167" s="90">
        <f t="shared" si="8"/>
        <v>4160</v>
      </c>
      <c r="I167" s="64">
        <v>2200</v>
      </c>
      <c r="J167" s="90">
        <f t="shared" si="6"/>
        <v>6360</v>
      </c>
      <c r="K167" s="64"/>
      <c r="L167" s="90">
        <f t="shared" si="7"/>
        <v>6360</v>
      </c>
    </row>
    <row r="168" spans="2:12" ht="49.5" hidden="1" customHeight="1">
      <c r="B168" s="21" t="s">
        <v>692</v>
      </c>
      <c r="C168" s="61" t="s">
        <v>258</v>
      </c>
      <c r="D168" s="61"/>
      <c r="E168" s="61"/>
      <c r="F168" s="90">
        <f>F169</f>
        <v>42559.6</v>
      </c>
      <c r="G168" s="90">
        <f>G169</f>
        <v>1258</v>
      </c>
      <c r="H168" s="90">
        <f t="shared" si="8"/>
        <v>43817.599999999999</v>
      </c>
      <c r="I168" s="90">
        <v>6300</v>
      </c>
      <c r="J168" s="90">
        <f t="shared" si="6"/>
        <v>50117.599999999999</v>
      </c>
      <c r="K168" s="90"/>
      <c r="L168" s="90">
        <f t="shared" si="7"/>
        <v>50117.599999999999</v>
      </c>
    </row>
    <row r="169" spans="2:12" ht="35.25" hidden="1" customHeight="1">
      <c r="B169" s="42" t="s">
        <v>389</v>
      </c>
      <c r="C169" s="63" t="s">
        <v>391</v>
      </c>
      <c r="D169" s="63"/>
      <c r="E169" s="63"/>
      <c r="F169" s="64">
        <f>F170+F178</f>
        <v>42559.6</v>
      </c>
      <c r="G169" s="64">
        <f>G170+G178</f>
        <v>1258</v>
      </c>
      <c r="H169" s="90">
        <f t="shared" si="8"/>
        <v>43817.599999999999</v>
      </c>
      <c r="I169" s="64">
        <v>6300</v>
      </c>
      <c r="J169" s="90">
        <f t="shared" si="6"/>
        <v>50117.599999999999</v>
      </c>
      <c r="K169" s="64"/>
      <c r="L169" s="90">
        <f t="shared" si="7"/>
        <v>50117.599999999999</v>
      </c>
    </row>
    <row r="170" spans="2:12" ht="34.5" hidden="1" customHeight="1">
      <c r="B170" s="45" t="s">
        <v>153</v>
      </c>
      <c r="C170" s="63" t="s">
        <v>259</v>
      </c>
      <c r="D170" s="63"/>
      <c r="E170" s="63"/>
      <c r="F170" s="64">
        <f>F173+F177</f>
        <v>21180</v>
      </c>
      <c r="G170" s="64">
        <f>G173+G177</f>
        <v>1258</v>
      </c>
      <c r="H170" s="90">
        <f t="shared" si="8"/>
        <v>22438</v>
      </c>
      <c r="I170" s="64">
        <v>6300</v>
      </c>
      <c r="J170" s="90">
        <f t="shared" si="6"/>
        <v>28738</v>
      </c>
      <c r="K170" s="64"/>
      <c r="L170" s="90">
        <f t="shared" si="7"/>
        <v>28738</v>
      </c>
    </row>
    <row r="171" spans="2:12" ht="24.75" hidden="1" customHeight="1">
      <c r="B171" s="16" t="s">
        <v>159</v>
      </c>
      <c r="C171" s="63" t="s">
        <v>259</v>
      </c>
      <c r="D171" s="68" t="s">
        <v>160</v>
      </c>
      <c r="E171" s="63"/>
      <c r="F171" s="64">
        <f>F172</f>
        <v>20054</v>
      </c>
      <c r="G171" s="64">
        <f>G172</f>
        <v>1258</v>
      </c>
      <c r="H171" s="90">
        <f t="shared" si="8"/>
        <v>21312</v>
      </c>
      <c r="I171" s="64">
        <v>6300</v>
      </c>
      <c r="J171" s="90">
        <f t="shared" si="6"/>
        <v>27612</v>
      </c>
      <c r="K171" s="64"/>
      <c r="L171" s="90">
        <f t="shared" si="7"/>
        <v>27612</v>
      </c>
    </row>
    <row r="172" spans="2:12" ht="22.5" hidden="1" customHeight="1">
      <c r="B172" s="16" t="s">
        <v>114</v>
      </c>
      <c r="C172" s="63" t="s">
        <v>259</v>
      </c>
      <c r="D172" s="63" t="s">
        <v>115</v>
      </c>
      <c r="E172" s="63"/>
      <c r="F172" s="64">
        <f>F173</f>
        <v>20054</v>
      </c>
      <c r="G172" s="64">
        <f>G173</f>
        <v>1258</v>
      </c>
      <c r="H172" s="90">
        <f t="shared" si="8"/>
        <v>21312</v>
      </c>
      <c r="I172" s="64">
        <v>6300</v>
      </c>
      <c r="J172" s="90">
        <f t="shared" si="6"/>
        <v>27612</v>
      </c>
      <c r="K172" s="64"/>
      <c r="L172" s="90">
        <f t="shared" si="7"/>
        <v>27612</v>
      </c>
    </row>
    <row r="173" spans="2:12" ht="32.25" hidden="1" customHeight="1">
      <c r="B173" s="16" t="s">
        <v>188</v>
      </c>
      <c r="C173" s="63" t="s">
        <v>259</v>
      </c>
      <c r="D173" s="63" t="s">
        <v>115</v>
      </c>
      <c r="E173" s="63" t="s">
        <v>187</v>
      </c>
      <c r="F173" s="64">
        <v>20054</v>
      </c>
      <c r="G173" s="64">
        <v>1258</v>
      </c>
      <c r="H173" s="90">
        <f t="shared" si="8"/>
        <v>21312</v>
      </c>
      <c r="I173" s="64">
        <v>6300</v>
      </c>
      <c r="J173" s="90">
        <f t="shared" si="6"/>
        <v>27612</v>
      </c>
      <c r="K173" s="64"/>
      <c r="L173" s="90">
        <f t="shared" si="7"/>
        <v>27612</v>
      </c>
    </row>
    <row r="174" spans="2:12" ht="24" hidden="1" customHeight="1">
      <c r="B174" s="16" t="s">
        <v>15</v>
      </c>
      <c r="C174" s="63" t="s">
        <v>453</v>
      </c>
      <c r="D174" s="63"/>
      <c r="E174" s="63"/>
      <c r="F174" s="64">
        <f>F175</f>
        <v>1126</v>
      </c>
      <c r="G174" s="64"/>
      <c r="H174" s="90">
        <f t="shared" si="8"/>
        <v>1126</v>
      </c>
      <c r="I174" s="64"/>
      <c r="J174" s="90">
        <f t="shared" si="6"/>
        <v>1126</v>
      </c>
      <c r="K174" s="64"/>
      <c r="L174" s="90">
        <f t="shared" si="7"/>
        <v>1126</v>
      </c>
    </row>
    <row r="175" spans="2:12" ht="23.25" hidden="1" customHeight="1">
      <c r="B175" s="16" t="s">
        <v>159</v>
      </c>
      <c r="C175" s="63" t="s">
        <v>453</v>
      </c>
      <c r="D175" s="68" t="s">
        <v>160</v>
      </c>
      <c r="E175" s="63"/>
      <c r="F175" s="64">
        <f>F176</f>
        <v>1126</v>
      </c>
      <c r="G175" s="64"/>
      <c r="H175" s="90">
        <f t="shared" si="8"/>
        <v>1126</v>
      </c>
      <c r="I175" s="64"/>
      <c r="J175" s="90">
        <f t="shared" si="6"/>
        <v>1126</v>
      </c>
      <c r="K175" s="64"/>
      <c r="L175" s="90">
        <f t="shared" si="7"/>
        <v>1126</v>
      </c>
    </row>
    <row r="176" spans="2:12" ht="27.75" hidden="1" customHeight="1">
      <c r="B176" s="16" t="s">
        <v>114</v>
      </c>
      <c r="C176" s="63" t="s">
        <v>453</v>
      </c>
      <c r="D176" s="63" t="s">
        <v>115</v>
      </c>
      <c r="E176" s="63"/>
      <c r="F176" s="64">
        <f>F177</f>
        <v>1126</v>
      </c>
      <c r="G176" s="64"/>
      <c r="H176" s="90">
        <f t="shared" si="8"/>
        <v>1126</v>
      </c>
      <c r="I176" s="64"/>
      <c r="J176" s="90">
        <f t="shared" si="6"/>
        <v>1126</v>
      </c>
      <c r="K176" s="64"/>
      <c r="L176" s="90">
        <f t="shared" si="7"/>
        <v>1126</v>
      </c>
    </row>
    <row r="177" spans="2:12" ht="39" hidden="1" customHeight="1">
      <c r="B177" s="16" t="s">
        <v>188</v>
      </c>
      <c r="C177" s="63" t="s">
        <v>453</v>
      </c>
      <c r="D177" s="63" t="s">
        <v>115</v>
      </c>
      <c r="E177" s="63" t="s">
        <v>187</v>
      </c>
      <c r="F177" s="64">
        <v>1126</v>
      </c>
      <c r="G177" s="64"/>
      <c r="H177" s="90">
        <f t="shared" si="8"/>
        <v>1126</v>
      </c>
      <c r="I177" s="64"/>
      <c r="J177" s="90">
        <f t="shared" si="6"/>
        <v>1126</v>
      </c>
      <c r="K177" s="64"/>
      <c r="L177" s="90">
        <f t="shared" si="7"/>
        <v>1126</v>
      </c>
    </row>
    <row r="178" spans="2:12" ht="45" hidden="1" customHeight="1">
      <c r="B178" s="16" t="s">
        <v>568</v>
      </c>
      <c r="C178" s="63" t="s">
        <v>569</v>
      </c>
      <c r="D178" s="63" t="s">
        <v>115</v>
      </c>
      <c r="E178" s="63" t="s">
        <v>187</v>
      </c>
      <c r="F178" s="64">
        <v>21379.599999999999</v>
      </c>
      <c r="G178" s="64"/>
      <c r="H178" s="90">
        <f t="shared" si="8"/>
        <v>21379.599999999999</v>
      </c>
      <c r="I178" s="64"/>
      <c r="J178" s="90">
        <f t="shared" si="6"/>
        <v>21379.599999999999</v>
      </c>
      <c r="K178" s="64"/>
      <c r="L178" s="90">
        <f t="shared" si="7"/>
        <v>21379.599999999999</v>
      </c>
    </row>
    <row r="179" spans="2:12" ht="56.25" customHeight="1">
      <c r="B179" s="21" t="s">
        <v>664</v>
      </c>
      <c r="C179" s="61" t="s">
        <v>260</v>
      </c>
      <c r="D179" s="61"/>
      <c r="E179" s="61"/>
      <c r="F179" s="90">
        <f>F180+F182+F189+F195+F197+F198</f>
        <v>43350</v>
      </c>
      <c r="G179" s="90">
        <f>G180+G182+G189+G193+G197+G198+G191</f>
        <v>23461.599999999999</v>
      </c>
      <c r="H179" s="90">
        <f t="shared" si="8"/>
        <v>66811.600000000006</v>
      </c>
      <c r="I179" s="90">
        <f>I193+I197+I181</f>
        <v>7800</v>
      </c>
      <c r="J179" s="90">
        <f t="shared" si="6"/>
        <v>74611.600000000006</v>
      </c>
      <c r="K179" s="90">
        <f>K186+K194</f>
        <v>3500</v>
      </c>
      <c r="L179" s="90">
        <f t="shared" si="7"/>
        <v>78111.600000000006</v>
      </c>
    </row>
    <row r="180" spans="2:12" ht="24.75" customHeight="1">
      <c r="B180" s="23" t="s">
        <v>665</v>
      </c>
      <c r="C180" s="63" t="s">
        <v>499</v>
      </c>
      <c r="D180" s="69" t="s">
        <v>62</v>
      </c>
      <c r="E180" s="69"/>
      <c r="F180" s="100">
        <f>F181</f>
        <v>10000</v>
      </c>
      <c r="G180" s="149"/>
      <c r="H180" s="90">
        <f t="shared" si="8"/>
        <v>10000</v>
      </c>
      <c r="I180" s="149"/>
      <c r="J180" s="90">
        <f t="shared" si="6"/>
        <v>10000</v>
      </c>
      <c r="K180" s="149"/>
      <c r="L180" s="90">
        <f t="shared" si="7"/>
        <v>10000</v>
      </c>
    </row>
    <row r="181" spans="2:12" ht="28.5" customHeight="1">
      <c r="B181" s="16" t="s">
        <v>188</v>
      </c>
      <c r="C181" s="63" t="s">
        <v>499</v>
      </c>
      <c r="D181" s="69" t="s">
        <v>62</v>
      </c>
      <c r="E181" s="69" t="s">
        <v>187</v>
      </c>
      <c r="F181" s="100">
        <v>10000</v>
      </c>
      <c r="G181" s="149"/>
      <c r="H181" s="90">
        <f t="shared" si="8"/>
        <v>10000</v>
      </c>
      <c r="I181" s="149">
        <v>6300</v>
      </c>
      <c r="J181" s="90">
        <f t="shared" si="6"/>
        <v>16300</v>
      </c>
      <c r="K181" s="149"/>
      <c r="L181" s="90">
        <f t="shared" si="7"/>
        <v>16300</v>
      </c>
    </row>
    <row r="182" spans="2:12" ht="33" customHeight="1">
      <c r="B182" s="16" t="s">
        <v>495</v>
      </c>
      <c r="C182" s="63" t="s">
        <v>400</v>
      </c>
      <c r="D182" s="63"/>
      <c r="E182" s="63"/>
      <c r="F182" s="64">
        <f>F183+F187</f>
        <v>25650</v>
      </c>
      <c r="G182" s="64">
        <f>G183+G187</f>
        <v>11072</v>
      </c>
      <c r="H182" s="90">
        <f t="shared" si="8"/>
        <v>36722</v>
      </c>
      <c r="I182" s="64"/>
      <c r="J182" s="90">
        <f t="shared" si="6"/>
        <v>36722</v>
      </c>
      <c r="K182" s="64"/>
      <c r="L182" s="90">
        <f t="shared" si="7"/>
        <v>36722</v>
      </c>
    </row>
    <row r="183" spans="2:12" ht="20.25" customHeight="1">
      <c r="B183" s="48" t="s">
        <v>496</v>
      </c>
      <c r="C183" s="63" t="s">
        <v>401</v>
      </c>
      <c r="D183" s="63"/>
      <c r="E183" s="63"/>
      <c r="F183" s="64">
        <f>SUM(F186)</f>
        <v>25150</v>
      </c>
      <c r="G183" s="64">
        <f>SUM(G186)</f>
        <v>11072</v>
      </c>
      <c r="H183" s="90">
        <f t="shared" si="8"/>
        <v>36222</v>
      </c>
      <c r="I183" s="64"/>
      <c r="J183" s="90">
        <f t="shared" si="6"/>
        <v>36222</v>
      </c>
      <c r="K183" s="64"/>
      <c r="L183" s="90">
        <f t="shared" si="7"/>
        <v>36222</v>
      </c>
    </row>
    <row r="184" spans="2:12" ht="18.75" customHeight="1">
      <c r="B184" s="16" t="s">
        <v>327</v>
      </c>
      <c r="C184" s="63" t="s">
        <v>401</v>
      </c>
      <c r="D184" s="63" t="s">
        <v>328</v>
      </c>
      <c r="E184" s="63"/>
      <c r="F184" s="64">
        <f>F185</f>
        <v>25150</v>
      </c>
      <c r="G184" s="64">
        <f>G185</f>
        <v>11072</v>
      </c>
      <c r="H184" s="90">
        <f t="shared" si="8"/>
        <v>36222</v>
      </c>
      <c r="I184" s="64"/>
      <c r="J184" s="90">
        <f t="shared" si="6"/>
        <v>36222</v>
      </c>
      <c r="K184" s="64"/>
      <c r="L184" s="90">
        <f t="shared" si="7"/>
        <v>36222</v>
      </c>
    </row>
    <row r="185" spans="2:12" ht="20.25" customHeight="1">
      <c r="B185" s="16" t="s">
        <v>284</v>
      </c>
      <c r="C185" s="63" t="s">
        <v>401</v>
      </c>
      <c r="D185" s="63" t="s">
        <v>329</v>
      </c>
      <c r="E185" s="63"/>
      <c r="F185" s="64">
        <f>F186</f>
        <v>25150</v>
      </c>
      <c r="G185" s="64">
        <f>G186</f>
        <v>11072</v>
      </c>
      <c r="H185" s="90">
        <f t="shared" si="8"/>
        <v>36222</v>
      </c>
      <c r="I185" s="64"/>
      <c r="J185" s="90">
        <f t="shared" si="6"/>
        <v>36222</v>
      </c>
      <c r="K185" s="64"/>
      <c r="L185" s="90">
        <f t="shared" si="7"/>
        <v>36222</v>
      </c>
    </row>
    <row r="186" spans="2:12" ht="28.5" customHeight="1">
      <c r="B186" s="23" t="s">
        <v>188</v>
      </c>
      <c r="C186" s="63" t="s">
        <v>401</v>
      </c>
      <c r="D186" s="63" t="s">
        <v>329</v>
      </c>
      <c r="E186" s="63" t="s">
        <v>187</v>
      </c>
      <c r="F186" s="64">
        <v>25150</v>
      </c>
      <c r="G186" s="64">
        <v>11072</v>
      </c>
      <c r="H186" s="90">
        <f t="shared" si="8"/>
        <v>36222</v>
      </c>
      <c r="I186" s="64"/>
      <c r="J186" s="90">
        <f t="shared" si="6"/>
        <v>36222</v>
      </c>
      <c r="K186" s="64">
        <v>2000</v>
      </c>
      <c r="L186" s="90">
        <f t="shared" si="7"/>
        <v>38222</v>
      </c>
    </row>
    <row r="187" spans="2:12" ht="28.5" customHeight="1">
      <c r="B187" s="23" t="s">
        <v>205</v>
      </c>
      <c r="C187" s="63" t="s">
        <v>499</v>
      </c>
      <c r="D187" s="63"/>
      <c r="E187" s="63"/>
      <c r="F187" s="64">
        <f>F188</f>
        <v>500</v>
      </c>
      <c r="G187" s="64"/>
      <c r="H187" s="90">
        <f t="shared" si="8"/>
        <v>500</v>
      </c>
      <c r="I187" s="64"/>
      <c r="J187" s="90">
        <f t="shared" si="6"/>
        <v>500</v>
      </c>
      <c r="K187" s="64"/>
      <c r="L187" s="90">
        <f t="shared" si="7"/>
        <v>500</v>
      </c>
    </row>
    <row r="188" spans="2:12" ht="28.5" customHeight="1">
      <c r="B188" s="23" t="s">
        <v>188</v>
      </c>
      <c r="C188" s="63" t="s">
        <v>499</v>
      </c>
      <c r="D188" s="63" t="s">
        <v>329</v>
      </c>
      <c r="E188" s="63" t="s">
        <v>187</v>
      </c>
      <c r="F188" s="64">
        <v>500</v>
      </c>
      <c r="G188" s="64"/>
      <c r="H188" s="90">
        <f t="shared" si="8"/>
        <v>500</v>
      </c>
      <c r="I188" s="64"/>
      <c r="J188" s="90">
        <f t="shared" si="6"/>
        <v>500</v>
      </c>
      <c r="K188" s="64"/>
      <c r="L188" s="90">
        <f t="shared" si="7"/>
        <v>500</v>
      </c>
    </row>
    <row r="189" spans="2:12" ht="28.5" customHeight="1">
      <c r="B189" s="23" t="s">
        <v>205</v>
      </c>
      <c r="C189" s="63" t="s">
        <v>499</v>
      </c>
      <c r="D189" s="63"/>
      <c r="E189" s="63"/>
      <c r="F189" s="64">
        <f>SUM(F190)</f>
        <v>4200</v>
      </c>
      <c r="G189" s="64">
        <f>SUM(G190)</f>
        <v>8000</v>
      </c>
      <c r="H189" s="90">
        <f t="shared" si="8"/>
        <v>12200</v>
      </c>
      <c r="I189" s="64"/>
      <c r="J189" s="90">
        <f t="shared" si="6"/>
        <v>12200</v>
      </c>
      <c r="K189" s="64"/>
      <c r="L189" s="90">
        <f t="shared" si="7"/>
        <v>12200</v>
      </c>
    </row>
    <row r="190" spans="2:12" ht="33.75" customHeight="1">
      <c r="B190" s="16" t="s">
        <v>188</v>
      </c>
      <c r="C190" s="63" t="s">
        <v>499</v>
      </c>
      <c r="D190" s="63" t="s">
        <v>573</v>
      </c>
      <c r="E190" s="63" t="s">
        <v>187</v>
      </c>
      <c r="F190" s="64">
        <v>4200</v>
      </c>
      <c r="G190" s="64">
        <v>8000</v>
      </c>
      <c r="H190" s="90">
        <f t="shared" si="8"/>
        <v>12200</v>
      </c>
      <c r="I190" s="64"/>
      <c r="J190" s="90">
        <f t="shared" si="6"/>
        <v>12200</v>
      </c>
      <c r="K190" s="64"/>
      <c r="L190" s="90">
        <f t="shared" si="7"/>
        <v>12200</v>
      </c>
    </row>
    <row r="191" spans="2:12" ht="33.75" customHeight="1">
      <c r="B191" s="16" t="s">
        <v>738</v>
      </c>
      <c r="C191" s="63" t="s">
        <v>765</v>
      </c>
      <c r="D191" s="63" t="s">
        <v>742</v>
      </c>
      <c r="E191" s="63"/>
      <c r="F191" s="64"/>
      <c r="G191" s="64">
        <f>G192</f>
        <v>1689.6</v>
      </c>
      <c r="H191" s="90">
        <f t="shared" si="8"/>
        <v>1689.6</v>
      </c>
      <c r="I191" s="64"/>
      <c r="J191" s="90">
        <f t="shared" si="6"/>
        <v>1689.6</v>
      </c>
      <c r="K191" s="64"/>
      <c r="L191" s="90">
        <f t="shared" si="7"/>
        <v>1689.6</v>
      </c>
    </row>
    <row r="192" spans="2:12" ht="33.75" customHeight="1">
      <c r="B192" s="16" t="s">
        <v>188</v>
      </c>
      <c r="C192" s="63" t="s">
        <v>765</v>
      </c>
      <c r="D192" s="63" t="s">
        <v>742</v>
      </c>
      <c r="E192" s="63" t="s">
        <v>187</v>
      </c>
      <c r="F192" s="64"/>
      <c r="G192" s="64">
        <v>1689.6</v>
      </c>
      <c r="H192" s="90">
        <f t="shared" si="8"/>
        <v>1689.6</v>
      </c>
      <c r="I192" s="64"/>
      <c r="J192" s="90">
        <f t="shared" si="6"/>
        <v>1689.6</v>
      </c>
      <c r="K192" s="64"/>
      <c r="L192" s="90">
        <f t="shared" si="7"/>
        <v>1689.6</v>
      </c>
    </row>
    <row r="193" spans="2:12" ht="17.25" customHeight="1">
      <c r="B193" s="16" t="s">
        <v>823</v>
      </c>
      <c r="C193" s="63"/>
      <c r="D193" s="63" t="s">
        <v>161</v>
      </c>
      <c r="E193" s="63"/>
      <c r="F193" s="64">
        <f>F195+F196</f>
        <v>1000</v>
      </c>
      <c r="G193" s="64">
        <f>G195+G196</f>
        <v>2100</v>
      </c>
      <c r="H193" s="90">
        <f t="shared" si="8"/>
        <v>3100</v>
      </c>
      <c r="I193" s="90">
        <f>I195</f>
        <v>500</v>
      </c>
      <c r="J193" s="90">
        <f t="shared" si="6"/>
        <v>3600</v>
      </c>
      <c r="K193" s="64">
        <f>K194</f>
        <v>1500</v>
      </c>
      <c r="L193" s="90">
        <f t="shared" si="7"/>
        <v>5100</v>
      </c>
    </row>
    <row r="194" spans="2:12" ht="17.25" customHeight="1">
      <c r="B194" s="16" t="s">
        <v>188</v>
      </c>
      <c r="C194" s="63" t="s">
        <v>499</v>
      </c>
      <c r="D194" s="63" t="s">
        <v>331</v>
      </c>
      <c r="E194" s="63" t="s">
        <v>187</v>
      </c>
      <c r="F194" s="64"/>
      <c r="G194" s="64"/>
      <c r="H194" s="90"/>
      <c r="I194" s="90"/>
      <c r="J194" s="90"/>
      <c r="K194" s="64">
        <v>1500</v>
      </c>
      <c r="L194" s="90">
        <f t="shared" si="7"/>
        <v>1500</v>
      </c>
    </row>
    <row r="195" spans="2:12" ht="33.75" customHeight="1">
      <c r="B195" s="16" t="s">
        <v>188</v>
      </c>
      <c r="C195" s="63" t="s">
        <v>499</v>
      </c>
      <c r="D195" s="63" t="s">
        <v>332</v>
      </c>
      <c r="E195" s="63" t="s">
        <v>187</v>
      </c>
      <c r="F195" s="64">
        <v>1000</v>
      </c>
      <c r="G195" s="64">
        <v>1100</v>
      </c>
      <c r="H195" s="90">
        <f t="shared" si="8"/>
        <v>2100</v>
      </c>
      <c r="I195" s="90">
        <v>500</v>
      </c>
      <c r="J195" s="90">
        <f t="shared" si="6"/>
        <v>2600</v>
      </c>
      <c r="K195" s="90"/>
      <c r="L195" s="90">
        <f t="shared" si="7"/>
        <v>2600</v>
      </c>
    </row>
    <row r="196" spans="2:12" ht="33.75" customHeight="1">
      <c r="B196" s="16" t="s">
        <v>188</v>
      </c>
      <c r="C196" s="63" t="s">
        <v>499</v>
      </c>
      <c r="D196" s="63" t="s">
        <v>460</v>
      </c>
      <c r="E196" s="63" t="s">
        <v>187</v>
      </c>
      <c r="F196" s="64"/>
      <c r="G196" s="64">
        <v>1000</v>
      </c>
      <c r="H196" s="90">
        <f t="shared" si="8"/>
        <v>1000</v>
      </c>
      <c r="I196" s="64"/>
      <c r="J196" s="90">
        <f t="shared" si="6"/>
        <v>1000</v>
      </c>
      <c r="K196" s="64"/>
      <c r="L196" s="90">
        <f t="shared" si="7"/>
        <v>1000</v>
      </c>
    </row>
    <row r="197" spans="2:12" ht="33.75" customHeight="1">
      <c r="B197" s="16" t="s">
        <v>188</v>
      </c>
      <c r="C197" s="63" t="s">
        <v>499</v>
      </c>
      <c r="D197" s="63" t="s">
        <v>101</v>
      </c>
      <c r="E197" s="63" t="s">
        <v>187</v>
      </c>
      <c r="F197" s="64">
        <v>1500</v>
      </c>
      <c r="G197" s="64">
        <v>600</v>
      </c>
      <c r="H197" s="90">
        <f t="shared" si="8"/>
        <v>2100</v>
      </c>
      <c r="I197" s="90">
        <v>1000</v>
      </c>
      <c r="J197" s="90">
        <f t="shared" si="6"/>
        <v>3100</v>
      </c>
      <c r="K197" s="90"/>
      <c r="L197" s="90">
        <f t="shared" si="7"/>
        <v>3100</v>
      </c>
    </row>
    <row r="198" spans="2:12" ht="33.75" customHeight="1">
      <c r="B198" s="16" t="s">
        <v>188</v>
      </c>
      <c r="C198" s="63" t="s">
        <v>499</v>
      </c>
      <c r="D198" s="63" t="s">
        <v>302</v>
      </c>
      <c r="E198" s="63" t="s">
        <v>187</v>
      </c>
      <c r="F198" s="64">
        <v>1000</v>
      </c>
      <c r="G198" s="64"/>
      <c r="H198" s="90">
        <f t="shared" si="8"/>
        <v>1000</v>
      </c>
      <c r="I198" s="64"/>
      <c r="J198" s="90">
        <f t="shared" si="6"/>
        <v>1000</v>
      </c>
      <c r="K198" s="64"/>
      <c r="L198" s="90">
        <f t="shared" si="7"/>
        <v>1000</v>
      </c>
    </row>
    <row r="199" spans="2:12" ht="47.25" customHeight="1">
      <c r="B199" s="21" t="s">
        <v>478</v>
      </c>
      <c r="C199" s="61" t="s">
        <v>479</v>
      </c>
      <c r="D199" s="61" t="s">
        <v>62</v>
      </c>
      <c r="E199" s="61"/>
      <c r="F199" s="90">
        <f>SUM(F200)</f>
        <v>4700</v>
      </c>
      <c r="G199" s="90"/>
      <c r="H199" s="90">
        <f t="shared" si="8"/>
        <v>4700</v>
      </c>
      <c r="I199" s="90"/>
      <c r="J199" s="90">
        <f t="shared" si="6"/>
        <v>4700</v>
      </c>
      <c r="K199" s="90"/>
      <c r="L199" s="90">
        <f t="shared" si="7"/>
        <v>4700</v>
      </c>
    </row>
    <row r="200" spans="2:12" ht="39.75" customHeight="1">
      <c r="B200" s="16" t="s">
        <v>480</v>
      </c>
      <c r="C200" s="63" t="s">
        <v>481</v>
      </c>
      <c r="D200" s="63" t="s">
        <v>62</v>
      </c>
      <c r="E200" s="63"/>
      <c r="F200" s="64">
        <f>SUM(F201)</f>
        <v>4700</v>
      </c>
      <c r="G200" s="64"/>
      <c r="H200" s="90">
        <f t="shared" si="8"/>
        <v>4700</v>
      </c>
      <c r="I200" s="64"/>
      <c r="J200" s="90">
        <f t="shared" si="6"/>
        <v>4700</v>
      </c>
      <c r="K200" s="64"/>
      <c r="L200" s="90">
        <f t="shared" si="7"/>
        <v>4700</v>
      </c>
    </row>
    <row r="201" spans="2:12" ht="20.25" customHeight="1">
      <c r="B201" s="44" t="s">
        <v>482</v>
      </c>
      <c r="C201" s="63" t="s">
        <v>483</v>
      </c>
      <c r="D201" s="63" t="s">
        <v>62</v>
      </c>
      <c r="E201" s="63"/>
      <c r="F201" s="64">
        <f>SUM(F202)</f>
        <v>4700</v>
      </c>
      <c r="G201" s="64"/>
      <c r="H201" s="90">
        <f t="shared" si="8"/>
        <v>4700</v>
      </c>
      <c r="I201" s="64"/>
      <c r="J201" s="90">
        <f t="shared" si="6"/>
        <v>4700</v>
      </c>
      <c r="K201" s="64"/>
      <c r="L201" s="90">
        <f t="shared" si="7"/>
        <v>4700</v>
      </c>
    </row>
    <row r="202" spans="2:12" ht="37.5" customHeight="1">
      <c r="B202" s="16" t="s">
        <v>188</v>
      </c>
      <c r="C202" s="63" t="s">
        <v>483</v>
      </c>
      <c r="D202" s="63" t="s">
        <v>62</v>
      </c>
      <c r="E202" s="63" t="s">
        <v>187</v>
      </c>
      <c r="F202" s="64">
        <v>4700</v>
      </c>
      <c r="G202" s="64"/>
      <c r="H202" s="90">
        <f t="shared" si="8"/>
        <v>4700</v>
      </c>
      <c r="I202" s="64"/>
      <c r="J202" s="90">
        <f t="shared" si="6"/>
        <v>4700</v>
      </c>
      <c r="K202" s="64"/>
      <c r="L202" s="90">
        <f t="shared" si="7"/>
        <v>4700</v>
      </c>
    </row>
    <row r="203" spans="2:12" ht="42.75" customHeight="1">
      <c r="B203" s="21" t="s">
        <v>678</v>
      </c>
      <c r="C203" s="61" t="s">
        <v>572</v>
      </c>
      <c r="D203" s="61" t="s">
        <v>573</v>
      </c>
      <c r="E203" s="61"/>
      <c r="F203" s="90">
        <f>F204+F207</f>
        <v>66600</v>
      </c>
      <c r="G203" s="90">
        <f>G204+G207</f>
        <v>35000</v>
      </c>
      <c r="H203" s="90">
        <f t="shared" si="8"/>
        <v>101600</v>
      </c>
      <c r="I203" s="90"/>
      <c r="J203" s="90">
        <f t="shared" si="6"/>
        <v>101600</v>
      </c>
      <c r="K203" s="90"/>
      <c r="L203" s="90">
        <f t="shared" si="7"/>
        <v>101600</v>
      </c>
    </row>
    <row r="204" spans="2:12" ht="30.75" customHeight="1">
      <c r="B204" s="16" t="s">
        <v>570</v>
      </c>
      <c r="C204" s="63" t="s">
        <v>565</v>
      </c>
      <c r="D204" s="63" t="s">
        <v>573</v>
      </c>
      <c r="E204" s="63"/>
      <c r="F204" s="64">
        <f>F205+F206</f>
        <v>16600</v>
      </c>
      <c r="G204" s="64"/>
      <c r="H204" s="90">
        <f t="shared" si="8"/>
        <v>16600</v>
      </c>
      <c r="I204" s="64"/>
      <c r="J204" s="90">
        <f t="shared" si="6"/>
        <v>16600</v>
      </c>
      <c r="K204" s="64"/>
      <c r="L204" s="90">
        <f t="shared" si="7"/>
        <v>16600</v>
      </c>
    </row>
    <row r="205" spans="2:12" ht="18" customHeight="1">
      <c r="B205" s="16" t="s">
        <v>571</v>
      </c>
      <c r="C205" s="63" t="s">
        <v>565</v>
      </c>
      <c r="D205" s="63" t="s">
        <v>573</v>
      </c>
      <c r="E205" s="63" t="s">
        <v>187</v>
      </c>
      <c r="F205" s="64">
        <v>1600</v>
      </c>
      <c r="G205" s="64"/>
      <c r="H205" s="90">
        <f t="shared" si="8"/>
        <v>1600</v>
      </c>
      <c r="I205" s="64"/>
      <c r="J205" s="90">
        <f t="shared" ref="J205:J268" si="10">H205+I205</f>
        <v>1600</v>
      </c>
      <c r="K205" s="64"/>
      <c r="L205" s="90">
        <f t="shared" ref="L205:L268" si="11">J205+K205</f>
        <v>1600</v>
      </c>
    </row>
    <row r="206" spans="2:12" ht="27" customHeight="1">
      <c r="B206" s="16" t="s">
        <v>634</v>
      </c>
      <c r="C206" s="63" t="s">
        <v>565</v>
      </c>
      <c r="D206" s="63" t="s">
        <v>573</v>
      </c>
      <c r="E206" s="63" t="s">
        <v>187</v>
      </c>
      <c r="F206" s="64">
        <v>15000</v>
      </c>
      <c r="G206" s="64"/>
      <c r="H206" s="90">
        <f t="shared" ref="H206:H269" si="12">F206+G206</f>
        <v>15000</v>
      </c>
      <c r="I206" s="64"/>
      <c r="J206" s="90">
        <f t="shared" si="10"/>
        <v>15000</v>
      </c>
      <c r="K206" s="64"/>
      <c r="L206" s="90">
        <f t="shared" si="11"/>
        <v>15000</v>
      </c>
    </row>
    <row r="207" spans="2:12" ht="27" customHeight="1">
      <c r="B207" s="16" t="s">
        <v>737</v>
      </c>
      <c r="C207" s="63" t="s">
        <v>736</v>
      </c>
      <c r="D207" s="63" t="s">
        <v>742</v>
      </c>
      <c r="E207" s="63" t="s">
        <v>187</v>
      </c>
      <c r="F207" s="64">
        <v>50000</v>
      </c>
      <c r="G207" s="64">
        <v>35000</v>
      </c>
      <c r="H207" s="90">
        <f t="shared" si="12"/>
        <v>85000</v>
      </c>
      <c r="I207" s="64"/>
      <c r="J207" s="90">
        <f t="shared" si="10"/>
        <v>85000</v>
      </c>
      <c r="K207" s="64"/>
      <c r="L207" s="90">
        <f t="shared" si="11"/>
        <v>85000</v>
      </c>
    </row>
    <row r="208" spans="2:12" ht="37.5" customHeight="1">
      <c r="B208" s="21" t="s">
        <v>611</v>
      </c>
      <c r="C208" s="63"/>
      <c r="D208" s="63"/>
      <c r="E208" s="63"/>
      <c r="F208" s="90">
        <f>F209</f>
        <v>4106.3</v>
      </c>
      <c r="G208" s="90">
        <f>G209</f>
        <v>-106.3</v>
      </c>
      <c r="H208" s="90">
        <f t="shared" si="12"/>
        <v>4000</v>
      </c>
      <c r="I208" s="90">
        <f>I209</f>
        <v>10118.4</v>
      </c>
      <c r="J208" s="90">
        <f t="shared" si="10"/>
        <v>14118.4</v>
      </c>
      <c r="K208" s="90"/>
      <c r="L208" s="90">
        <f t="shared" si="11"/>
        <v>14118.4</v>
      </c>
    </row>
    <row r="209" spans="2:12" ht="29.25" customHeight="1">
      <c r="B209" s="21" t="s">
        <v>640</v>
      </c>
      <c r="C209" s="61" t="s">
        <v>639</v>
      </c>
      <c r="D209" s="63"/>
      <c r="E209" s="63"/>
      <c r="F209" s="90">
        <f>F210</f>
        <v>4106.3</v>
      </c>
      <c r="G209" s="90">
        <f>G210</f>
        <v>-106.3</v>
      </c>
      <c r="H209" s="90">
        <f t="shared" si="12"/>
        <v>4000</v>
      </c>
      <c r="I209" s="90">
        <f>I210</f>
        <v>10118.4</v>
      </c>
      <c r="J209" s="90">
        <f t="shared" si="10"/>
        <v>14118.4</v>
      </c>
      <c r="K209" s="90"/>
      <c r="L209" s="90">
        <f t="shared" si="11"/>
        <v>14118.4</v>
      </c>
    </row>
    <row r="210" spans="2:12" ht="37.5" customHeight="1">
      <c r="B210" s="16" t="s">
        <v>612</v>
      </c>
      <c r="C210" s="63" t="s">
        <v>638</v>
      </c>
      <c r="D210" s="63" t="s">
        <v>573</v>
      </c>
      <c r="E210" s="63"/>
      <c r="F210" s="64">
        <f>F211+F212</f>
        <v>4106.3</v>
      </c>
      <c r="G210" s="64">
        <f>G211+G212</f>
        <v>-106.3</v>
      </c>
      <c r="H210" s="90">
        <f t="shared" si="12"/>
        <v>4000</v>
      </c>
      <c r="I210" s="64">
        <f>I211</f>
        <v>10118.4</v>
      </c>
      <c r="J210" s="90">
        <f t="shared" si="10"/>
        <v>14118.4</v>
      </c>
      <c r="K210" s="64"/>
      <c r="L210" s="90">
        <f t="shared" si="11"/>
        <v>14118.4</v>
      </c>
    </row>
    <row r="211" spans="2:12" ht="24.75" customHeight="1">
      <c r="B211" s="16" t="s">
        <v>634</v>
      </c>
      <c r="C211" s="63" t="s">
        <v>616</v>
      </c>
      <c r="D211" s="63" t="s">
        <v>573</v>
      </c>
      <c r="E211" s="63" t="s">
        <v>187</v>
      </c>
      <c r="F211" s="64">
        <v>106.3</v>
      </c>
      <c r="G211" s="64">
        <v>-106.3</v>
      </c>
      <c r="H211" s="90">
        <f t="shared" si="12"/>
        <v>0</v>
      </c>
      <c r="I211" s="64">
        <v>10118.4</v>
      </c>
      <c r="J211" s="90">
        <f t="shared" si="10"/>
        <v>10118.4</v>
      </c>
      <c r="K211" s="64"/>
      <c r="L211" s="90">
        <f t="shared" si="11"/>
        <v>10118.4</v>
      </c>
    </row>
    <row r="212" spans="2:12" ht="22.5" customHeight="1">
      <c r="B212" s="16" t="s">
        <v>633</v>
      </c>
      <c r="C212" s="63" t="s">
        <v>617</v>
      </c>
      <c r="D212" s="63" t="s">
        <v>573</v>
      </c>
      <c r="E212" s="63" t="s">
        <v>187</v>
      </c>
      <c r="F212" s="64">
        <v>4000</v>
      </c>
      <c r="G212" s="64"/>
      <c r="H212" s="90">
        <f t="shared" si="12"/>
        <v>4000</v>
      </c>
      <c r="I212" s="64"/>
      <c r="J212" s="90">
        <f t="shared" si="10"/>
        <v>4000</v>
      </c>
      <c r="K212" s="64"/>
      <c r="L212" s="90">
        <f t="shared" si="11"/>
        <v>4000</v>
      </c>
    </row>
    <row r="213" spans="2:12" ht="27.75" customHeight="1">
      <c r="B213" s="21" t="s">
        <v>447</v>
      </c>
      <c r="C213" s="63"/>
      <c r="D213" s="62"/>
      <c r="E213" s="63"/>
      <c r="F213" s="90">
        <f>SUM(F12,F28,F68,F72,F76,F80,F84,F91,F130,F148,F155,F161,F168,F179,F141,F25,F199,F65,F203,F208)</f>
        <v>844517.2</v>
      </c>
      <c r="G213" s="90">
        <f>SUM(G12,G28,G68,G72,G76,G80,G84,G91,G130,G148,G155,G161,G168,G179,G141,G25,G199,G65,G203,G208)</f>
        <v>95315.5</v>
      </c>
      <c r="H213" s="90">
        <f t="shared" si="12"/>
        <v>939832.7</v>
      </c>
      <c r="I213" s="90">
        <f>SUM(I12,I28,I68,I72,I76,I80,I84,I91,I130,I148,I155,I161,I168,I179,I141,I25,I199,I65,I203,I208)</f>
        <v>26418.400000000001</v>
      </c>
      <c r="J213" s="90">
        <f t="shared" si="10"/>
        <v>966251.1</v>
      </c>
      <c r="K213" s="90">
        <f>SUM(K12,K28,K68,K72,K76,K80,K84,K91,K130,K148,K155,K161,K168,K179,K141,K25,K199,K65,K203,K208)</f>
        <v>42578.3</v>
      </c>
      <c r="L213" s="90">
        <f t="shared" si="11"/>
        <v>1008829.4</v>
      </c>
    </row>
    <row r="214" spans="2:12" ht="21" customHeight="1">
      <c r="B214" s="21" t="s">
        <v>135</v>
      </c>
      <c r="C214" s="59"/>
      <c r="D214" s="59"/>
      <c r="E214" s="59"/>
      <c r="F214" s="86">
        <f>SUM(F215,F218,F223,F226,F231,F233,F236,F238)+F221</f>
        <v>62825.2</v>
      </c>
      <c r="G214" s="86">
        <f>SUM(G215,G218,G223,G226,G231,G233,G236,G238)+G221</f>
        <v>2200</v>
      </c>
      <c r="H214" s="90">
        <f t="shared" si="12"/>
        <v>65025.2</v>
      </c>
      <c r="I214" s="86">
        <v>1300</v>
      </c>
      <c r="J214" s="90">
        <f>H214+I214</f>
        <v>66325.2</v>
      </c>
      <c r="K214" s="86">
        <v>2000</v>
      </c>
      <c r="L214" s="90">
        <f t="shared" si="11"/>
        <v>68325.2</v>
      </c>
    </row>
    <row r="215" spans="2:12" ht="31.5" customHeight="1">
      <c r="B215" s="21" t="s">
        <v>137</v>
      </c>
      <c r="C215" s="61"/>
      <c r="D215" s="61" t="s">
        <v>138</v>
      </c>
      <c r="E215" s="61"/>
      <c r="F215" s="90">
        <f>SUM(F217)</f>
        <v>1700</v>
      </c>
      <c r="G215" s="90"/>
      <c r="H215" s="90">
        <f t="shared" si="12"/>
        <v>1700</v>
      </c>
      <c r="I215" s="90"/>
      <c r="J215" s="90">
        <f t="shared" si="10"/>
        <v>1700</v>
      </c>
      <c r="K215" s="90"/>
      <c r="L215" s="90">
        <f t="shared" si="11"/>
        <v>1700</v>
      </c>
    </row>
    <row r="216" spans="2:12" ht="30.75" customHeight="1">
      <c r="B216" s="21" t="s">
        <v>267</v>
      </c>
      <c r="C216" s="61" t="s">
        <v>216</v>
      </c>
      <c r="D216" s="61" t="s">
        <v>138</v>
      </c>
      <c r="E216" s="61"/>
      <c r="F216" s="90">
        <f>SUM(F217)</f>
        <v>1700</v>
      </c>
      <c r="G216" s="90"/>
      <c r="H216" s="90">
        <f t="shared" si="12"/>
        <v>1700</v>
      </c>
      <c r="I216" s="90"/>
      <c r="J216" s="90">
        <f t="shared" si="10"/>
        <v>1700</v>
      </c>
      <c r="K216" s="90"/>
      <c r="L216" s="90">
        <f t="shared" si="11"/>
        <v>1700</v>
      </c>
    </row>
    <row r="217" spans="2:12" ht="21.75" customHeight="1">
      <c r="B217" s="16" t="s">
        <v>139</v>
      </c>
      <c r="C217" s="63" t="s">
        <v>217</v>
      </c>
      <c r="D217" s="63" t="s">
        <v>138</v>
      </c>
      <c r="E217" s="63"/>
      <c r="F217" s="64">
        <v>1700</v>
      </c>
      <c r="G217" s="64"/>
      <c r="H217" s="90">
        <f t="shared" si="12"/>
        <v>1700</v>
      </c>
      <c r="I217" s="64"/>
      <c r="J217" s="90">
        <f t="shared" si="10"/>
        <v>1700</v>
      </c>
      <c r="K217" s="64"/>
      <c r="L217" s="90">
        <f t="shared" si="11"/>
        <v>1700</v>
      </c>
    </row>
    <row r="218" spans="2:12" ht="42.75" customHeight="1">
      <c r="B218" s="21" t="s">
        <v>184</v>
      </c>
      <c r="C218" s="61"/>
      <c r="D218" s="61" t="s">
        <v>297</v>
      </c>
      <c r="E218" s="61"/>
      <c r="F218" s="90">
        <f>SUM(F220)</f>
        <v>1486</v>
      </c>
      <c r="G218" s="90"/>
      <c r="H218" s="90">
        <f t="shared" si="12"/>
        <v>1486</v>
      </c>
      <c r="I218" s="90"/>
      <c r="J218" s="90">
        <f t="shared" si="10"/>
        <v>1486</v>
      </c>
      <c r="K218" s="90"/>
      <c r="L218" s="90">
        <f t="shared" si="11"/>
        <v>1486</v>
      </c>
    </row>
    <row r="219" spans="2:12" ht="33.75" customHeight="1">
      <c r="B219" s="21" t="s">
        <v>267</v>
      </c>
      <c r="C219" s="61" t="s">
        <v>216</v>
      </c>
      <c r="D219" s="61" t="s">
        <v>297</v>
      </c>
      <c r="E219" s="61"/>
      <c r="F219" s="90">
        <f>SUM(F220)</f>
        <v>1486</v>
      </c>
      <c r="G219" s="90"/>
      <c r="H219" s="90">
        <f t="shared" si="12"/>
        <v>1486</v>
      </c>
      <c r="I219" s="90"/>
      <c r="J219" s="90">
        <f t="shared" si="10"/>
        <v>1486</v>
      </c>
      <c r="K219" s="90"/>
      <c r="L219" s="90">
        <f t="shared" si="11"/>
        <v>1486</v>
      </c>
    </row>
    <row r="220" spans="2:12" ht="33" customHeight="1">
      <c r="B220" s="16" t="s">
        <v>296</v>
      </c>
      <c r="C220" s="63" t="s">
        <v>220</v>
      </c>
      <c r="D220" s="63" t="s">
        <v>297</v>
      </c>
      <c r="E220" s="63"/>
      <c r="F220" s="64">
        <v>1486</v>
      </c>
      <c r="G220" s="64"/>
      <c r="H220" s="90">
        <f t="shared" si="12"/>
        <v>1486</v>
      </c>
      <c r="I220" s="64"/>
      <c r="J220" s="90">
        <f t="shared" si="10"/>
        <v>1486</v>
      </c>
      <c r="K220" s="64"/>
      <c r="L220" s="90">
        <f t="shared" si="11"/>
        <v>1486</v>
      </c>
    </row>
    <row r="221" spans="2:12" ht="21.75" customHeight="1">
      <c r="B221" s="21" t="s">
        <v>580</v>
      </c>
      <c r="C221" s="63"/>
      <c r="D221" s="63" t="s">
        <v>581</v>
      </c>
      <c r="E221" s="63"/>
      <c r="F221" s="64">
        <f>F222</f>
        <v>32.700000000000003</v>
      </c>
      <c r="G221" s="64"/>
      <c r="H221" s="90">
        <f t="shared" si="12"/>
        <v>32.700000000000003</v>
      </c>
      <c r="I221" s="64"/>
      <c r="J221" s="90">
        <f t="shared" si="10"/>
        <v>32.700000000000003</v>
      </c>
      <c r="K221" s="64"/>
      <c r="L221" s="90">
        <f t="shared" si="11"/>
        <v>32.700000000000003</v>
      </c>
    </row>
    <row r="222" spans="2:12" ht="39" customHeight="1">
      <c r="B222" s="142" t="s">
        <v>582</v>
      </c>
      <c r="C222" s="61"/>
      <c r="D222" s="63" t="s">
        <v>581</v>
      </c>
      <c r="E222" s="63" t="s">
        <v>187</v>
      </c>
      <c r="F222" s="64">
        <v>32.700000000000003</v>
      </c>
      <c r="G222" s="64"/>
      <c r="H222" s="90">
        <f t="shared" si="12"/>
        <v>32.700000000000003</v>
      </c>
      <c r="I222" s="64"/>
      <c r="J222" s="90">
        <f t="shared" si="10"/>
        <v>32.700000000000003</v>
      </c>
      <c r="K222" s="64"/>
      <c r="L222" s="90">
        <f t="shared" si="11"/>
        <v>32.700000000000003</v>
      </c>
    </row>
    <row r="223" spans="2:12" ht="43.5" customHeight="1">
      <c r="B223" s="21" t="s">
        <v>298</v>
      </c>
      <c r="C223" s="141" t="s">
        <v>583</v>
      </c>
      <c r="D223" s="61" t="s">
        <v>299</v>
      </c>
      <c r="E223" s="61"/>
      <c r="F223" s="90">
        <f>SUM(F224)</f>
        <v>38319</v>
      </c>
      <c r="G223" s="90">
        <f>SUM(G224)</f>
        <v>2200</v>
      </c>
      <c r="H223" s="90">
        <f t="shared" si="12"/>
        <v>40519</v>
      </c>
      <c r="I223" s="86">
        <v>783</v>
      </c>
      <c r="J223" s="90">
        <f t="shared" si="10"/>
        <v>41302</v>
      </c>
      <c r="K223" s="86"/>
      <c r="L223" s="90">
        <f t="shared" si="11"/>
        <v>41302</v>
      </c>
    </row>
    <row r="224" spans="2:12" ht="29.25" customHeight="1">
      <c r="B224" s="21" t="s">
        <v>268</v>
      </c>
      <c r="C224" s="61" t="s">
        <v>224</v>
      </c>
      <c r="D224" s="61" t="s">
        <v>299</v>
      </c>
      <c r="E224" s="61"/>
      <c r="F224" s="90">
        <f>SUM(F225:F225)</f>
        <v>38319</v>
      </c>
      <c r="G224" s="90">
        <f>SUM(G225:G225)</f>
        <v>2200</v>
      </c>
      <c r="H224" s="90">
        <f t="shared" si="12"/>
        <v>40519</v>
      </c>
      <c r="I224" s="86">
        <v>783</v>
      </c>
      <c r="J224" s="90">
        <f t="shared" si="10"/>
        <v>41302</v>
      </c>
      <c r="K224" s="86"/>
      <c r="L224" s="90">
        <f t="shared" si="11"/>
        <v>41302</v>
      </c>
    </row>
    <row r="225" spans="2:12" ht="25.5" customHeight="1">
      <c r="B225" s="16" t="s">
        <v>185</v>
      </c>
      <c r="C225" s="63" t="s">
        <v>228</v>
      </c>
      <c r="D225" s="63" t="s">
        <v>299</v>
      </c>
      <c r="E225" s="59"/>
      <c r="F225" s="64">
        <v>38319</v>
      </c>
      <c r="G225" s="91">
        <v>2200</v>
      </c>
      <c r="H225" s="90">
        <f t="shared" si="12"/>
        <v>40519</v>
      </c>
      <c r="I225" s="91">
        <v>783</v>
      </c>
      <c r="J225" s="90">
        <f t="shared" si="10"/>
        <v>41302</v>
      </c>
      <c r="K225" s="91"/>
      <c r="L225" s="90">
        <f t="shared" si="11"/>
        <v>41302</v>
      </c>
    </row>
    <row r="226" spans="2:12" ht="47.25" customHeight="1">
      <c r="B226" s="37" t="s">
        <v>316</v>
      </c>
      <c r="C226" s="61"/>
      <c r="D226" s="61" t="s">
        <v>301</v>
      </c>
      <c r="E226" s="61"/>
      <c r="F226" s="90">
        <f>SUM(F227,F229)</f>
        <v>9747</v>
      </c>
      <c r="G226" s="90"/>
      <c r="H226" s="90">
        <f t="shared" si="12"/>
        <v>9747</v>
      </c>
      <c r="I226" s="90">
        <f>I227</f>
        <v>222</v>
      </c>
      <c r="J226" s="90">
        <f t="shared" si="10"/>
        <v>9969</v>
      </c>
      <c r="K226" s="90"/>
      <c r="L226" s="90">
        <f t="shared" si="11"/>
        <v>9969</v>
      </c>
    </row>
    <row r="227" spans="2:12" ht="27.75" customHeight="1">
      <c r="B227" s="21" t="s">
        <v>266</v>
      </c>
      <c r="C227" s="61" t="s">
        <v>224</v>
      </c>
      <c r="D227" s="61" t="s">
        <v>301</v>
      </c>
      <c r="E227" s="61"/>
      <c r="F227" s="90">
        <f>SUM(F228)</f>
        <v>8032</v>
      </c>
      <c r="G227" s="90"/>
      <c r="H227" s="90">
        <f t="shared" si="12"/>
        <v>8032</v>
      </c>
      <c r="I227" s="90">
        <f>I228</f>
        <v>222</v>
      </c>
      <c r="J227" s="90">
        <f t="shared" si="10"/>
        <v>8254</v>
      </c>
      <c r="K227" s="90"/>
      <c r="L227" s="90">
        <f t="shared" si="11"/>
        <v>8254</v>
      </c>
    </row>
    <row r="228" spans="2:12" ht="33.75" customHeight="1">
      <c r="B228" s="23" t="s">
        <v>194</v>
      </c>
      <c r="C228" s="63" t="s">
        <v>249</v>
      </c>
      <c r="D228" s="63" t="s">
        <v>301</v>
      </c>
      <c r="E228" s="63"/>
      <c r="F228" s="64">
        <v>8032</v>
      </c>
      <c r="G228" s="64"/>
      <c r="H228" s="90">
        <f t="shared" si="12"/>
        <v>8032</v>
      </c>
      <c r="I228" s="64">
        <v>222</v>
      </c>
      <c r="J228" s="90">
        <f t="shared" si="10"/>
        <v>8254</v>
      </c>
      <c r="K228" s="64"/>
      <c r="L228" s="90">
        <f t="shared" si="11"/>
        <v>8254</v>
      </c>
    </row>
    <row r="229" spans="2:12" ht="31.5" customHeight="1">
      <c r="B229" s="21" t="s">
        <v>265</v>
      </c>
      <c r="C229" s="61" t="s">
        <v>39</v>
      </c>
      <c r="D229" s="61" t="s">
        <v>301</v>
      </c>
      <c r="E229" s="63"/>
      <c r="F229" s="90">
        <f>SUM(F230)</f>
        <v>1715</v>
      </c>
      <c r="G229" s="64"/>
      <c r="H229" s="90">
        <f t="shared" si="12"/>
        <v>1715</v>
      </c>
      <c r="I229" s="64"/>
      <c r="J229" s="90">
        <f t="shared" si="10"/>
        <v>1715</v>
      </c>
      <c r="K229" s="64"/>
      <c r="L229" s="90">
        <f t="shared" si="11"/>
        <v>1715</v>
      </c>
    </row>
    <row r="230" spans="2:12" ht="31.5" customHeight="1">
      <c r="B230" s="16" t="s">
        <v>195</v>
      </c>
      <c r="C230" s="63" t="s">
        <v>231</v>
      </c>
      <c r="D230" s="63" t="s">
        <v>301</v>
      </c>
      <c r="E230" s="63"/>
      <c r="F230" s="64">
        <v>1715</v>
      </c>
      <c r="G230" s="64"/>
      <c r="H230" s="90">
        <f t="shared" si="12"/>
        <v>1715</v>
      </c>
      <c r="I230" s="64"/>
      <c r="J230" s="90">
        <f t="shared" si="10"/>
        <v>1715</v>
      </c>
      <c r="K230" s="64"/>
      <c r="L230" s="90">
        <f t="shared" si="11"/>
        <v>1715</v>
      </c>
    </row>
    <row r="231" spans="2:12" ht="29.25" customHeight="1">
      <c r="B231" s="21" t="s">
        <v>265</v>
      </c>
      <c r="C231" s="63" t="s">
        <v>238</v>
      </c>
      <c r="D231" s="63" t="s">
        <v>129</v>
      </c>
      <c r="E231" s="63"/>
      <c r="F231" s="90">
        <f>F232</f>
        <v>382.5</v>
      </c>
      <c r="G231" s="64"/>
      <c r="H231" s="90">
        <f t="shared" si="12"/>
        <v>382.5</v>
      </c>
      <c r="I231" s="64"/>
      <c r="J231" s="90">
        <f t="shared" si="10"/>
        <v>382.5</v>
      </c>
      <c r="K231" s="64"/>
      <c r="L231" s="90">
        <f t="shared" si="11"/>
        <v>382.5</v>
      </c>
    </row>
    <row r="232" spans="2:12" ht="25.5" customHeight="1">
      <c r="B232" s="30" t="s">
        <v>196</v>
      </c>
      <c r="C232" s="63" t="s">
        <v>239</v>
      </c>
      <c r="D232" s="63" t="s">
        <v>129</v>
      </c>
      <c r="E232" s="63"/>
      <c r="F232" s="64">
        <v>382.5</v>
      </c>
      <c r="G232" s="64"/>
      <c r="H232" s="90">
        <f t="shared" si="12"/>
        <v>382.5</v>
      </c>
      <c r="I232" s="64"/>
      <c r="J232" s="90">
        <f t="shared" si="10"/>
        <v>382.5</v>
      </c>
      <c r="K232" s="64"/>
      <c r="L232" s="90">
        <f t="shared" si="11"/>
        <v>382.5</v>
      </c>
    </row>
    <row r="233" spans="2:12" ht="19.5" customHeight="1">
      <c r="B233" s="21" t="s">
        <v>269</v>
      </c>
      <c r="C233" s="61" t="s">
        <v>224</v>
      </c>
      <c r="D233" s="61" t="s">
        <v>326</v>
      </c>
      <c r="E233" s="61"/>
      <c r="F233" s="90">
        <f>SUM(F234)</f>
        <v>6147</v>
      </c>
      <c r="G233" s="90"/>
      <c r="H233" s="90">
        <f t="shared" si="12"/>
        <v>6147</v>
      </c>
      <c r="I233" s="90">
        <v>150</v>
      </c>
      <c r="J233" s="90">
        <f t="shared" si="10"/>
        <v>6297</v>
      </c>
      <c r="K233" s="90"/>
      <c r="L233" s="90">
        <f t="shared" si="11"/>
        <v>6297</v>
      </c>
    </row>
    <row r="234" spans="2:12" ht="21.75" customHeight="1">
      <c r="B234" s="21" t="s">
        <v>266</v>
      </c>
      <c r="C234" s="63" t="s">
        <v>253</v>
      </c>
      <c r="D234" s="63" t="s">
        <v>326</v>
      </c>
      <c r="E234" s="63"/>
      <c r="F234" s="64">
        <f>SUM(F235)</f>
        <v>6147</v>
      </c>
      <c r="G234" s="64"/>
      <c r="H234" s="90">
        <f t="shared" si="12"/>
        <v>6147</v>
      </c>
      <c r="I234" s="64">
        <v>150</v>
      </c>
      <c r="J234" s="90">
        <f t="shared" si="10"/>
        <v>6297</v>
      </c>
      <c r="K234" s="64"/>
      <c r="L234" s="90">
        <f t="shared" si="11"/>
        <v>6297</v>
      </c>
    </row>
    <row r="235" spans="2:12" ht="39.75" customHeight="1">
      <c r="B235" s="16" t="s">
        <v>140</v>
      </c>
      <c r="C235" s="63" t="s">
        <v>253</v>
      </c>
      <c r="D235" s="63" t="s">
        <v>326</v>
      </c>
      <c r="E235" s="59"/>
      <c r="F235" s="64">
        <v>6147</v>
      </c>
      <c r="G235" s="199"/>
      <c r="H235" s="90">
        <f t="shared" si="12"/>
        <v>6147</v>
      </c>
      <c r="I235" s="64">
        <v>150</v>
      </c>
      <c r="J235" s="90">
        <f t="shared" si="10"/>
        <v>6297</v>
      </c>
      <c r="K235" s="64"/>
      <c r="L235" s="90">
        <f t="shared" si="11"/>
        <v>6297</v>
      </c>
    </row>
    <row r="236" spans="2:12" ht="24.75" customHeight="1">
      <c r="B236" s="21" t="s">
        <v>266</v>
      </c>
      <c r="C236" s="61" t="s">
        <v>346</v>
      </c>
      <c r="D236" s="61" t="s">
        <v>52</v>
      </c>
      <c r="E236" s="61"/>
      <c r="F236" s="90">
        <f>SUM(F237)</f>
        <v>3295</v>
      </c>
      <c r="G236" s="90"/>
      <c r="H236" s="90">
        <f t="shared" si="12"/>
        <v>3295</v>
      </c>
      <c r="I236" s="90">
        <v>105</v>
      </c>
      <c r="J236" s="90">
        <f t="shared" si="10"/>
        <v>3400</v>
      </c>
      <c r="K236" s="90"/>
      <c r="L236" s="90">
        <f t="shared" si="11"/>
        <v>3400</v>
      </c>
    </row>
    <row r="237" spans="2:12" ht="34.5" customHeight="1">
      <c r="B237" s="30" t="s">
        <v>31</v>
      </c>
      <c r="C237" s="63" t="s">
        <v>347</v>
      </c>
      <c r="D237" s="63" t="s">
        <v>52</v>
      </c>
      <c r="E237" s="63"/>
      <c r="F237" s="64">
        <v>3295</v>
      </c>
      <c r="G237" s="64"/>
      <c r="H237" s="90">
        <f t="shared" si="12"/>
        <v>3295</v>
      </c>
      <c r="I237" s="64">
        <v>105</v>
      </c>
      <c r="J237" s="90">
        <f t="shared" si="10"/>
        <v>3400</v>
      </c>
      <c r="K237" s="64"/>
      <c r="L237" s="90">
        <f t="shared" si="11"/>
        <v>3400</v>
      </c>
    </row>
    <row r="238" spans="2:12" ht="31.5" customHeight="1">
      <c r="B238" s="21" t="s">
        <v>266</v>
      </c>
      <c r="C238" s="61" t="s">
        <v>224</v>
      </c>
      <c r="D238" s="61" t="s">
        <v>102</v>
      </c>
      <c r="E238" s="61"/>
      <c r="F238" s="90">
        <f>SUM(F239)</f>
        <v>1716</v>
      </c>
      <c r="G238" s="90"/>
      <c r="H238" s="90">
        <f t="shared" si="12"/>
        <v>1716</v>
      </c>
      <c r="I238" s="90">
        <f>I239</f>
        <v>40</v>
      </c>
      <c r="J238" s="90">
        <f t="shared" si="10"/>
        <v>1756</v>
      </c>
      <c r="K238" s="90"/>
      <c r="L238" s="90">
        <f t="shared" si="11"/>
        <v>1756</v>
      </c>
    </row>
    <row r="239" spans="2:12" ht="35.25" customHeight="1">
      <c r="B239" s="30" t="s">
        <v>202</v>
      </c>
      <c r="C239" s="63" t="s">
        <v>351</v>
      </c>
      <c r="D239" s="63" t="s">
        <v>102</v>
      </c>
      <c r="E239" s="63"/>
      <c r="F239" s="64">
        <v>1716</v>
      </c>
      <c r="G239" s="64"/>
      <c r="H239" s="90">
        <f t="shared" si="12"/>
        <v>1716</v>
      </c>
      <c r="I239" s="64">
        <v>40</v>
      </c>
      <c r="J239" s="90">
        <f t="shared" si="10"/>
        <v>1756</v>
      </c>
      <c r="K239" s="64"/>
      <c r="L239" s="90">
        <f t="shared" si="11"/>
        <v>1756</v>
      </c>
    </row>
    <row r="240" spans="2:12" ht="19.5" customHeight="1">
      <c r="B240" s="79" t="s">
        <v>16</v>
      </c>
      <c r="C240" s="63"/>
      <c r="D240" s="63"/>
      <c r="E240" s="63"/>
      <c r="F240" s="90">
        <f>SUM(F243,F246,F248,F250,F252,F254)+F241</f>
        <v>46710.9</v>
      </c>
      <c r="G240" s="90">
        <f>SUM(G243,G246,G248,G250,G252,G254)+G241</f>
        <v>5000</v>
      </c>
      <c r="H240" s="90">
        <f t="shared" si="12"/>
        <v>51710.9</v>
      </c>
      <c r="I240" s="90">
        <f>I254</f>
        <v>760</v>
      </c>
      <c r="J240" s="90">
        <f t="shared" si="10"/>
        <v>52470.9</v>
      </c>
      <c r="K240" s="90">
        <f>K241</f>
        <v>339.9</v>
      </c>
      <c r="L240" s="90">
        <f t="shared" si="11"/>
        <v>52810.8</v>
      </c>
    </row>
    <row r="241" spans="2:12" ht="28.5" customHeight="1">
      <c r="B241" s="41" t="s">
        <v>637</v>
      </c>
      <c r="C241" s="67"/>
      <c r="D241" s="66" t="s">
        <v>623</v>
      </c>
      <c r="E241" s="63"/>
      <c r="F241" s="95">
        <f>F242</f>
        <v>0</v>
      </c>
      <c r="G241" s="64"/>
      <c r="H241" s="90">
        <f t="shared" si="12"/>
        <v>0</v>
      </c>
      <c r="I241" s="64"/>
      <c r="J241" s="90">
        <f t="shared" si="10"/>
        <v>0</v>
      </c>
      <c r="K241" s="64">
        <f>K242</f>
        <v>339.9</v>
      </c>
      <c r="L241" s="90">
        <f t="shared" si="11"/>
        <v>339.9</v>
      </c>
    </row>
    <row r="242" spans="2:12" ht="30" customHeight="1">
      <c r="B242" s="16" t="s">
        <v>188</v>
      </c>
      <c r="C242" s="67" t="s">
        <v>636</v>
      </c>
      <c r="D242" s="67" t="s">
        <v>623</v>
      </c>
      <c r="E242" s="63"/>
      <c r="F242" s="94"/>
      <c r="G242" s="64"/>
      <c r="H242" s="90">
        <f t="shared" si="12"/>
        <v>0</v>
      </c>
      <c r="I242" s="64"/>
      <c r="J242" s="90">
        <f t="shared" si="10"/>
        <v>0</v>
      </c>
      <c r="K242" s="64">
        <v>339.9</v>
      </c>
      <c r="L242" s="90">
        <f t="shared" si="11"/>
        <v>339.9</v>
      </c>
    </row>
    <row r="243" spans="2:12" ht="24" hidden="1" customHeight="1">
      <c r="B243" s="38" t="s">
        <v>41</v>
      </c>
      <c r="C243" s="61"/>
      <c r="D243" s="61" t="s">
        <v>40</v>
      </c>
      <c r="E243" s="63"/>
      <c r="F243" s="90">
        <f>SUM(F244)</f>
        <v>2906</v>
      </c>
      <c r="G243" s="64"/>
      <c r="H243" s="90">
        <f t="shared" si="12"/>
        <v>2906</v>
      </c>
      <c r="I243" s="64"/>
      <c r="J243" s="90">
        <f t="shared" si="10"/>
        <v>2906</v>
      </c>
      <c r="K243" s="64"/>
      <c r="L243" s="90">
        <f t="shared" si="11"/>
        <v>2906</v>
      </c>
    </row>
    <row r="244" spans="2:12" ht="31.5" hidden="1" customHeight="1">
      <c r="B244" s="38" t="s">
        <v>368</v>
      </c>
      <c r="C244" s="61" t="s">
        <v>233</v>
      </c>
      <c r="D244" s="61" t="s">
        <v>40</v>
      </c>
      <c r="E244" s="63"/>
      <c r="F244" s="64">
        <f>SUM(F245)</f>
        <v>2906</v>
      </c>
      <c r="G244" s="64"/>
      <c r="H244" s="90">
        <f t="shared" si="12"/>
        <v>2906</v>
      </c>
      <c r="I244" s="64"/>
      <c r="J244" s="90">
        <f t="shared" si="10"/>
        <v>2906</v>
      </c>
      <c r="K244" s="64"/>
      <c r="L244" s="90">
        <f t="shared" si="11"/>
        <v>2906</v>
      </c>
    </row>
    <row r="245" spans="2:12" ht="25.5" hidden="1" customHeight="1">
      <c r="B245" s="39" t="s">
        <v>178</v>
      </c>
      <c r="C245" s="63" t="s">
        <v>454</v>
      </c>
      <c r="D245" s="63" t="s">
        <v>40</v>
      </c>
      <c r="E245" s="63"/>
      <c r="F245" s="64">
        <v>2906</v>
      </c>
      <c r="G245" s="64"/>
      <c r="H245" s="90">
        <f t="shared" si="12"/>
        <v>2906</v>
      </c>
      <c r="I245" s="64"/>
      <c r="J245" s="90">
        <f t="shared" si="10"/>
        <v>2906</v>
      </c>
      <c r="K245" s="64"/>
      <c r="L245" s="90">
        <f t="shared" si="11"/>
        <v>2906</v>
      </c>
    </row>
    <row r="246" spans="2:12" ht="21" hidden="1" customHeight="1">
      <c r="B246" s="21" t="s">
        <v>29</v>
      </c>
      <c r="C246" s="61" t="s">
        <v>235</v>
      </c>
      <c r="D246" s="61" t="s">
        <v>302</v>
      </c>
      <c r="E246" s="61"/>
      <c r="F246" s="90">
        <f>F247</f>
        <v>3000</v>
      </c>
      <c r="G246" s="90"/>
      <c r="H246" s="90">
        <f t="shared" si="12"/>
        <v>3000</v>
      </c>
      <c r="I246" s="90"/>
      <c r="J246" s="90">
        <f t="shared" si="10"/>
        <v>3000</v>
      </c>
      <c r="K246" s="90"/>
      <c r="L246" s="90">
        <f t="shared" si="11"/>
        <v>3000</v>
      </c>
    </row>
    <row r="247" spans="2:12" ht="24.75" hidden="1" customHeight="1">
      <c r="B247" s="16" t="s">
        <v>303</v>
      </c>
      <c r="C247" s="63" t="s">
        <v>236</v>
      </c>
      <c r="D247" s="63" t="s">
        <v>302</v>
      </c>
      <c r="E247" s="63"/>
      <c r="F247" s="64">
        <v>3000</v>
      </c>
      <c r="G247" s="64"/>
      <c r="H247" s="90">
        <f t="shared" si="12"/>
        <v>3000</v>
      </c>
      <c r="I247" s="64"/>
      <c r="J247" s="90">
        <f t="shared" si="10"/>
        <v>3000</v>
      </c>
      <c r="K247" s="64"/>
      <c r="L247" s="90">
        <f t="shared" si="11"/>
        <v>3000</v>
      </c>
    </row>
    <row r="248" spans="2:12" ht="36.75" hidden="1" customHeight="1">
      <c r="B248" s="40" t="s">
        <v>201</v>
      </c>
      <c r="C248" s="61" t="s">
        <v>336</v>
      </c>
      <c r="D248" s="61" t="s">
        <v>308</v>
      </c>
      <c r="E248" s="61"/>
      <c r="F248" s="90">
        <f>SUM(F249)</f>
        <v>2820.9</v>
      </c>
      <c r="G248" s="90"/>
      <c r="H248" s="90">
        <f t="shared" si="12"/>
        <v>2820.9</v>
      </c>
      <c r="I248" s="90"/>
      <c r="J248" s="90">
        <f t="shared" si="10"/>
        <v>2820.9</v>
      </c>
      <c r="K248" s="90"/>
      <c r="L248" s="90">
        <f t="shared" si="11"/>
        <v>2820.9</v>
      </c>
    </row>
    <row r="249" spans="2:12" ht="20.25" hidden="1" customHeight="1">
      <c r="B249" s="30" t="s">
        <v>83</v>
      </c>
      <c r="C249" s="63" t="s">
        <v>336</v>
      </c>
      <c r="D249" s="63" t="s">
        <v>308</v>
      </c>
      <c r="E249" s="63" t="s">
        <v>84</v>
      </c>
      <c r="F249" s="64">
        <v>2820.9</v>
      </c>
      <c r="G249" s="64"/>
      <c r="H249" s="90">
        <f t="shared" si="12"/>
        <v>2820.9</v>
      </c>
      <c r="I249" s="64"/>
      <c r="J249" s="90">
        <f t="shared" si="10"/>
        <v>2820.9</v>
      </c>
      <c r="K249" s="64"/>
      <c r="L249" s="90">
        <f t="shared" si="11"/>
        <v>2820.9</v>
      </c>
    </row>
    <row r="250" spans="2:12" ht="24" hidden="1" customHeight="1">
      <c r="B250" s="21" t="s">
        <v>289</v>
      </c>
      <c r="C250" s="61" t="s">
        <v>358</v>
      </c>
      <c r="D250" s="61" t="s">
        <v>323</v>
      </c>
      <c r="E250" s="61"/>
      <c r="F250" s="90">
        <f>SUM(F251)</f>
        <v>4000</v>
      </c>
      <c r="G250" s="90"/>
      <c r="H250" s="90">
        <f t="shared" si="12"/>
        <v>4000</v>
      </c>
      <c r="I250" s="90"/>
      <c r="J250" s="90">
        <f t="shared" si="10"/>
        <v>4000</v>
      </c>
      <c r="K250" s="90"/>
      <c r="L250" s="90">
        <f t="shared" si="11"/>
        <v>4000</v>
      </c>
    </row>
    <row r="251" spans="2:12" ht="34.5" hidden="1" customHeight="1">
      <c r="B251" s="16" t="s">
        <v>176</v>
      </c>
      <c r="C251" s="63" t="s">
        <v>359</v>
      </c>
      <c r="D251" s="63" t="s">
        <v>323</v>
      </c>
      <c r="E251" s="63" t="s">
        <v>82</v>
      </c>
      <c r="F251" s="64">
        <v>4000</v>
      </c>
      <c r="G251" s="64"/>
      <c r="H251" s="90">
        <f t="shared" si="12"/>
        <v>4000</v>
      </c>
      <c r="I251" s="64"/>
      <c r="J251" s="90">
        <f t="shared" si="10"/>
        <v>4000</v>
      </c>
      <c r="K251" s="64"/>
      <c r="L251" s="90">
        <f t="shared" si="11"/>
        <v>4000</v>
      </c>
    </row>
    <row r="252" spans="2:12" ht="27" hidden="1" customHeight="1">
      <c r="B252" s="147" t="s">
        <v>103</v>
      </c>
      <c r="C252" s="61" t="s">
        <v>361</v>
      </c>
      <c r="D252" s="61" t="s">
        <v>322</v>
      </c>
      <c r="E252" s="61"/>
      <c r="F252" s="90">
        <f>SUM(F253)</f>
        <v>0</v>
      </c>
      <c r="G252" s="90"/>
      <c r="H252" s="90">
        <f t="shared" si="12"/>
        <v>0</v>
      </c>
      <c r="I252" s="90"/>
      <c r="J252" s="90">
        <f t="shared" si="10"/>
        <v>0</v>
      </c>
      <c r="K252" s="90"/>
      <c r="L252" s="90">
        <f t="shared" si="11"/>
        <v>0</v>
      </c>
    </row>
    <row r="253" spans="2:12" ht="28.5" hidden="1" customHeight="1">
      <c r="B253" s="32" t="s">
        <v>281</v>
      </c>
      <c r="C253" s="63" t="s">
        <v>361</v>
      </c>
      <c r="D253" s="63" t="s">
        <v>322</v>
      </c>
      <c r="E253" s="63" t="s">
        <v>79</v>
      </c>
      <c r="F253" s="64">
        <v>0</v>
      </c>
      <c r="G253" s="64"/>
      <c r="H253" s="90">
        <f t="shared" si="12"/>
        <v>0</v>
      </c>
      <c r="I253" s="64"/>
      <c r="J253" s="90">
        <f t="shared" si="10"/>
        <v>0</v>
      </c>
      <c r="K253" s="64"/>
      <c r="L253" s="90">
        <f t="shared" si="11"/>
        <v>0</v>
      </c>
    </row>
    <row r="254" spans="2:12" ht="54" customHeight="1">
      <c r="B254" s="40" t="s">
        <v>168</v>
      </c>
      <c r="C254" s="61"/>
      <c r="D254" s="61" t="s">
        <v>167</v>
      </c>
      <c r="E254" s="61"/>
      <c r="F254" s="90">
        <f>SUM(F255)+F267</f>
        <v>33984</v>
      </c>
      <c r="G254" s="90">
        <f t="shared" ref="G254" si="13">SUM(G255)+G267</f>
        <v>5000</v>
      </c>
      <c r="H254" s="90">
        <f t="shared" si="12"/>
        <v>38984</v>
      </c>
      <c r="I254" s="90">
        <f>I267</f>
        <v>760</v>
      </c>
      <c r="J254" s="90">
        <f t="shared" si="10"/>
        <v>39744</v>
      </c>
      <c r="K254" s="90"/>
      <c r="L254" s="90">
        <f t="shared" si="11"/>
        <v>39744</v>
      </c>
    </row>
    <row r="255" spans="2:12" ht="41.25" hidden="1" customHeight="1">
      <c r="B255" s="147" t="s">
        <v>277</v>
      </c>
      <c r="C255" s="61"/>
      <c r="D255" s="61" t="s">
        <v>104</v>
      </c>
      <c r="E255" s="61"/>
      <c r="F255" s="90">
        <f>F256</f>
        <v>33984</v>
      </c>
      <c r="G255" s="90"/>
      <c r="H255" s="90">
        <f t="shared" si="12"/>
        <v>33984</v>
      </c>
      <c r="I255" s="90"/>
      <c r="J255" s="90">
        <f t="shared" si="10"/>
        <v>33984</v>
      </c>
      <c r="K255" s="90"/>
      <c r="L255" s="90">
        <f t="shared" si="11"/>
        <v>33984</v>
      </c>
    </row>
    <row r="256" spans="2:12" ht="22.5" hidden="1" customHeight="1">
      <c r="B256" s="21" t="s">
        <v>16</v>
      </c>
      <c r="C256" s="61" t="s">
        <v>234</v>
      </c>
      <c r="D256" s="61" t="s">
        <v>104</v>
      </c>
      <c r="E256" s="61"/>
      <c r="F256" s="90">
        <f>SUM(F257,F262)</f>
        <v>33984</v>
      </c>
      <c r="G256" s="90"/>
      <c r="H256" s="90">
        <f t="shared" si="12"/>
        <v>33984</v>
      </c>
      <c r="I256" s="90"/>
      <c r="J256" s="90">
        <f t="shared" si="10"/>
        <v>33984</v>
      </c>
      <c r="K256" s="90"/>
      <c r="L256" s="90">
        <f t="shared" si="11"/>
        <v>33984</v>
      </c>
    </row>
    <row r="257" spans="2:12" ht="24.75" hidden="1" customHeight="1">
      <c r="B257" s="40" t="s">
        <v>69</v>
      </c>
      <c r="C257" s="61" t="s">
        <v>252</v>
      </c>
      <c r="D257" s="61" t="s">
        <v>104</v>
      </c>
      <c r="E257" s="61"/>
      <c r="F257" s="90">
        <f>SUM(F258,F260)</f>
        <v>23365.8</v>
      </c>
      <c r="G257" s="90"/>
      <c r="H257" s="90">
        <f t="shared" si="12"/>
        <v>23365.8</v>
      </c>
      <c r="I257" s="90"/>
      <c r="J257" s="90">
        <f t="shared" si="10"/>
        <v>23365.8</v>
      </c>
      <c r="K257" s="90"/>
      <c r="L257" s="90">
        <f t="shared" si="11"/>
        <v>23365.8</v>
      </c>
    </row>
    <row r="258" spans="2:12" ht="42" hidden="1" customHeight="1">
      <c r="B258" s="48" t="s">
        <v>72</v>
      </c>
      <c r="C258" s="63" t="s">
        <v>444</v>
      </c>
      <c r="D258" s="63" t="s">
        <v>104</v>
      </c>
      <c r="E258" s="63"/>
      <c r="F258" s="64">
        <f>SUM(F259)</f>
        <v>1498.8</v>
      </c>
      <c r="G258" s="64"/>
      <c r="H258" s="90">
        <f t="shared" si="12"/>
        <v>1498.8</v>
      </c>
      <c r="I258" s="64"/>
      <c r="J258" s="90">
        <f t="shared" si="10"/>
        <v>1498.8</v>
      </c>
      <c r="K258" s="64"/>
      <c r="L258" s="90">
        <f t="shared" si="11"/>
        <v>1498.8</v>
      </c>
    </row>
    <row r="259" spans="2:12" ht="18.75" hidden="1" customHeight="1">
      <c r="B259" s="48" t="s">
        <v>310</v>
      </c>
      <c r="C259" s="63" t="s">
        <v>444</v>
      </c>
      <c r="D259" s="63" t="s">
        <v>104</v>
      </c>
      <c r="E259" s="63" t="s">
        <v>309</v>
      </c>
      <c r="F259" s="64">
        <v>1498.8</v>
      </c>
      <c r="G259" s="64"/>
      <c r="H259" s="90">
        <f t="shared" si="12"/>
        <v>1498.8</v>
      </c>
      <c r="I259" s="64"/>
      <c r="J259" s="90">
        <f t="shared" si="10"/>
        <v>1498.8</v>
      </c>
      <c r="K259" s="64"/>
      <c r="L259" s="90">
        <f t="shared" si="11"/>
        <v>1498.8</v>
      </c>
    </row>
    <row r="260" spans="2:12" ht="41.25" hidden="1" customHeight="1">
      <c r="B260" s="48" t="s">
        <v>73</v>
      </c>
      <c r="C260" s="68" t="s">
        <v>362</v>
      </c>
      <c r="D260" s="68" t="s">
        <v>104</v>
      </c>
      <c r="E260" s="68"/>
      <c r="F260" s="64">
        <f>SUM(F261)</f>
        <v>21867</v>
      </c>
      <c r="G260" s="94"/>
      <c r="H260" s="90">
        <f t="shared" si="12"/>
        <v>21867</v>
      </c>
      <c r="I260" s="94"/>
      <c r="J260" s="90">
        <f t="shared" si="10"/>
        <v>21867</v>
      </c>
      <c r="K260" s="94"/>
      <c r="L260" s="90">
        <f t="shared" si="11"/>
        <v>21867</v>
      </c>
    </row>
    <row r="261" spans="2:12" ht="23.25" hidden="1" customHeight="1">
      <c r="B261" s="48" t="s">
        <v>310</v>
      </c>
      <c r="C261" s="68" t="s">
        <v>362</v>
      </c>
      <c r="D261" s="68" t="s">
        <v>104</v>
      </c>
      <c r="E261" s="68" t="s">
        <v>309</v>
      </c>
      <c r="F261" s="94">
        <v>21867</v>
      </c>
      <c r="G261" s="94"/>
      <c r="H261" s="90">
        <f t="shared" si="12"/>
        <v>21867</v>
      </c>
      <c r="I261" s="94"/>
      <c r="J261" s="90">
        <f t="shared" si="10"/>
        <v>21867</v>
      </c>
      <c r="K261" s="94"/>
      <c r="L261" s="90">
        <f t="shared" si="11"/>
        <v>21867</v>
      </c>
    </row>
    <row r="262" spans="2:12" ht="25.5" hidden="1" customHeight="1">
      <c r="B262" s="40" t="s">
        <v>75</v>
      </c>
      <c r="C262" s="61" t="s">
        <v>337</v>
      </c>
      <c r="D262" s="61" t="s">
        <v>104</v>
      </c>
      <c r="E262" s="61"/>
      <c r="F262" s="90">
        <f>SUM(F263,F265)</f>
        <v>10618.2</v>
      </c>
      <c r="G262" s="90"/>
      <c r="H262" s="90">
        <f t="shared" si="12"/>
        <v>10618.2</v>
      </c>
      <c r="I262" s="90"/>
      <c r="J262" s="90">
        <f t="shared" si="10"/>
        <v>10618.2</v>
      </c>
      <c r="K262" s="90"/>
      <c r="L262" s="90">
        <f t="shared" si="11"/>
        <v>10618.2</v>
      </c>
    </row>
    <row r="263" spans="2:12" ht="37.5" hidden="1" customHeight="1">
      <c r="B263" s="48" t="s">
        <v>71</v>
      </c>
      <c r="C263" s="63" t="s">
        <v>445</v>
      </c>
      <c r="D263" s="63" t="s">
        <v>104</v>
      </c>
      <c r="E263" s="63"/>
      <c r="F263" s="64">
        <f>SUM(F264)</f>
        <v>2485.1999999999998</v>
      </c>
      <c r="G263" s="64"/>
      <c r="H263" s="90">
        <f t="shared" si="12"/>
        <v>2485.1999999999998</v>
      </c>
      <c r="I263" s="64"/>
      <c r="J263" s="90">
        <f t="shared" si="10"/>
        <v>2485.1999999999998</v>
      </c>
      <c r="K263" s="64"/>
      <c r="L263" s="90">
        <f t="shared" si="11"/>
        <v>2485.1999999999998</v>
      </c>
    </row>
    <row r="264" spans="2:12" ht="21" hidden="1" customHeight="1">
      <c r="B264" s="48" t="s">
        <v>310</v>
      </c>
      <c r="C264" s="63" t="s">
        <v>445</v>
      </c>
      <c r="D264" s="63" t="s">
        <v>104</v>
      </c>
      <c r="E264" s="63" t="s">
        <v>309</v>
      </c>
      <c r="F264" s="64">
        <v>2485.1999999999998</v>
      </c>
      <c r="G264" s="64"/>
      <c r="H264" s="90">
        <f t="shared" si="12"/>
        <v>2485.1999999999998</v>
      </c>
      <c r="I264" s="64"/>
      <c r="J264" s="90">
        <f t="shared" si="10"/>
        <v>2485.1999999999998</v>
      </c>
      <c r="K264" s="64"/>
      <c r="L264" s="90">
        <f t="shared" si="11"/>
        <v>2485.1999999999998</v>
      </c>
    </row>
    <row r="265" spans="2:12" ht="42.75" hidden="1" customHeight="1">
      <c r="B265" s="48" t="s">
        <v>697</v>
      </c>
      <c r="C265" s="68" t="s">
        <v>363</v>
      </c>
      <c r="D265" s="68" t="s">
        <v>104</v>
      </c>
      <c r="E265" s="68"/>
      <c r="F265" s="64">
        <f>SUM(F266)</f>
        <v>8133</v>
      </c>
      <c r="G265" s="94"/>
      <c r="H265" s="90">
        <f t="shared" si="12"/>
        <v>8133</v>
      </c>
      <c r="I265" s="94"/>
      <c r="J265" s="90">
        <f t="shared" si="10"/>
        <v>8133</v>
      </c>
      <c r="K265" s="94"/>
      <c r="L265" s="90">
        <f t="shared" si="11"/>
        <v>8133</v>
      </c>
    </row>
    <row r="266" spans="2:12" ht="24.75" hidden="1" customHeight="1">
      <c r="B266" s="48" t="s">
        <v>310</v>
      </c>
      <c r="C266" s="68" t="s">
        <v>363</v>
      </c>
      <c r="D266" s="68" t="s">
        <v>104</v>
      </c>
      <c r="E266" s="68" t="s">
        <v>309</v>
      </c>
      <c r="F266" s="94">
        <v>8133</v>
      </c>
      <c r="G266" s="94"/>
      <c r="H266" s="90">
        <f t="shared" si="12"/>
        <v>8133</v>
      </c>
      <c r="I266" s="94"/>
      <c r="J266" s="90">
        <f t="shared" si="10"/>
        <v>8133</v>
      </c>
      <c r="K266" s="94"/>
      <c r="L266" s="90">
        <f t="shared" si="11"/>
        <v>8133</v>
      </c>
    </row>
    <row r="267" spans="2:12" ht="24" hidden="1" customHeight="1">
      <c r="B267" s="49" t="s">
        <v>645</v>
      </c>
      <c r="C267" s="65" t="s">
        <v>643</v>
      </c>
      <c r="D267" s="65" t="s">
        <v>644</v>
      </c>
      <c r="E267" s="59"/>
      <c r="F267" s="95">
        <f>F269</f>
        <v>0</v>
      </c>
      <c r="G267" s="95">
        <f>G269+G268</f>
        <v>5000</v>
      </c>
      <c r="H267" s="90">
        <f t="shared" si="12"/>
        <v>5000</v>
      </c>
      <c r="I267" s="95">
        <f>I268</f>
        <v>760</v>
      </c>
      <c r="J267" s="90">
        <f t="shared" si="10"/>
        <v>5760</v>
      </c>
      <c r="K267" s="95"/>
      <c r="L267" s="90">
        <f t="shared" si="11"/>
        <v>5760</v>
      </c>
    </row>
    <row r="268" spans="2:12" ht="24" hidden="1" customHeight="1">
      <c r="B268" s="50" t="s">
        <v>646</v>
      </c>
      <c r="C268" s="68" t="s">
        <v>643</v>
      </c>
      <c r="D268" s="68" t="s">
        <v>644</v>
      </c>
      <c r="E268" s="68" t="s">
        <v>647</v>
      </c>
      <c r="F268" s="95"/>
      <c r="G268" s="91">
        <v>1000</v>
      </c>
      <c r="H268" s="90">
        <f t="shared" si="12"/>
        <v>1000</v>
      </c>
      <c r="I268" s="91">
        <v>760</v>
      </c>
      <c r="J268" s="90">
        <f t="shared" si="10"/>
        <v>1760</v>
      </c>
      <c r="K268" s="91"/>
      <c r="L268" s="90">
        <f t="shared" si="11"/>
        <v>1760</v>
      </c>
    </row>
    <row r="269" spans="2:12" ht="31.5" hidden="1" customHeight="1">
      <c r="B269" s="50" t="s">
        <v>763</v>
      </c>
      <c r="C269" s="68" t="s">
        <v>764</v>
      </c>
      <c r="D269" s="68" t="s">
        <v>644</v>
      </c>
      <c r="E269" s="68" t="s">
        <v>647</v>
      </c>
      <c r="F269" s="91">
        <v>0</v>
      </c>
      <c r="G269" s="94">
        <v>4000</v>
      </c>
      <c r="H269" s="90">
        <f t="shared" si="12"/>
        <v>4000</v>
      </c>
      <c r="I269" s="94"/>
      <c r="J269" s="90">
        <f t="shared" ref="J269" si="14">H269+I269</f>
        <v>4000</v>
      </c>
      <c r="K269" s="94"/>
      <c r="L269" s="90">
        <f t="shared" ref="L269" si="15">H269+I269</f>
        <v>4000</v>
      </c>
    </row>
  </sheetData>
  <mergeCells count="5">
    <mergeCell ref="E3:L3"/>
    <mergeCell ref="B4:L4"/>
    <mergeCell ref="B8:L8"/>
    <mergeCell ref="D6:L6"/>
    <mergeCell ref="E5:L5"/>
  </mergeCells>
  <phoneticPr fontId="4" type="noConversion"/>
  <pageMargins left="0.39370078740157483" right="0" top="0.59055118110236227" bottom="0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tabSelected="1" topLeftCell="A6" workbookViewId="0">
      <selection activeCell="K35" sqref="K35"/>
    </sheetView>
  </sheetViews>
  <sheetFormatPr defaultRowHeight="12.75"/>
  <cols>
    <col min="1" max="1" width="25.5703125" style="162" customWidth="1"/>
    <col min="2" max="2" width="38.28515625" style="162" customWidth="1"/>
    <col min="3" max="3" width="11.85546875" style="187" hidden="1" customWidth="1"/>
    <col min="4" max="4" width="13.7109375" style="123" hidden="1" customWidth="1"/>
    <col min="5" max="5" width="13.85546875" style="123" hidden="1" customWidth="1"/>
    <col min="6" max="6" width="13.85546875" style="123" customWidth="1"/>
    <col min="7" max="7" width="11.28515625" customWidth="1"/>
    <col min="8" max="8" width="13" customWidth="1"/>
  </cols>
  <sheetData>
    <row r="2" spans="1:8">
      <c r="B2" s="279" t="s">
        <v>820</v>
      </c>
      <c r="C2" s="279"/>
      <c r="D2" s="291"/>
      <c r="E2" s="291"/>
      <c r="F2" s="291"/>
      <c r="G2" s="291"/>
      <c r="H2" s="291"/>
    </row>
    <row r="3" spans="1:8" ht="70.5" customHeight="1">
      <c r="A3" s="170"/>
      <c r="B3" s="171"/>
      <c r="C3" s="266" t="s">
        <v>846</v>
      </c>
      <c r="D3" s="295"/>
      <c r="E3" s="295"/>
      <c r="F3" s="295"/>
      <c r="G3" s="293"/>
      <c r="H3" s="293"/>
    </row>
    <row r="4" spans="1:8">
      <c r="A4" s="170"/>
      <c r="B4" s="170"/>
      <c r="C4" s="172"/>
      <c r="D4" s="173"/>
      <c r="E4" s="173"/>
      <c r="F4" s="173"/>
    </row>
    <row r="5" spans="1:8">
      <c r="A5" s="292" t="s">
        <v>772</v>
      </c>
      <c r="B5" s="292"/>
      <c r="C5" s="292"/>
      <c r="D5" s="293"/>
      <c r="E5" s="293"/>
      <c r="F5" s="293"/>
      <c r="G5" s="291"/>
      <c r="H5" s="291"/>
    </row>
    <row r="6" spans="1:8" ht="53.25" customHeight="1">
      <c r="A6" s="171"/>
      <c r="B6" s="171"/>
      <c r="C6" s="296" t="s">
        <v>819</v>
      </c>
      <c r="D6" s="297"/>
      <c r="E6" s="297"/>
      <c r="F6" s="297"/>
      <c r="G6" s="293"/>
      <c r="H6" s="293"/>
    </row>
    <row r="7" spans="1:8">
      <c r="A7" s="265"/>
      <c r="B7" s="265"/>
      <c r="C7" s="265"/>
    </row>
    <row r="8" spans="1:8">
      <c r="A8" s="294" t="s">
        <v>183</v>
      </c>
      <c r="B8" s="294"/>
      <c r="C8" s="294"/>
      <c r="D8" s="291"/>
      <c r="E8" s="291"/>
      <c r="F8" s="291"/>
    </row>
    <row r="9" spans="1:8" ht="69" customHeight="1">
      <c r="A9" s="290" t="s">
        <v>818</v>
      </c>
      <c r="B9" s="290"/>
      <c r="C9" s="290"/>
      <c r="D9" s="291"/>
      <c r="E9" s="291"/>
      <c r="F9" s="291"/>
      <c r="G9" s="291"/>
      <c r="H9" s="291"/>
    </row>
    <row r="10" spans="1:8" ht="15.75">
      <c r="A10" s="174"/>
      <c r="C10" s="175" t="s">
        <v>773</v>
      </c>
    </row>
    <row r="11" spans="1:8" ht="69" customHeight="1">
      <c r="A11" s="176" t="s">
        <v>774</v>
      </c>
      <c r="B11" s="177" t="s">
        <v>775</v>
      </c>
      <c r="C11" s="178" t="s">
        <v>817</v>
      </c>
      <c r="D11" s="98" t="s">
        <v>776</v>
      </c>
      <c r="E11" s="98" t="s">
        <v>752</v>
      </c>
      <c r="F11" s="98" t="s">
        <v>777</v>
      </c>
      <c r="G11" s="257" t="s">
        <v>752</v>
      </c>
      <c r="H11" s="98" t="s">
        <v>777</v>
      </c>
    </row>
    <row r="12" spans="1:8" ht="27" customHeight="1">
      <c r="A12" s="28"/>
      <c r="B12" s="147" t="s">
        <v>778</v>
      </c>
      <c r="C12" s="179">
        <f>C13+C18+C23</f>
        <v>0</v>
      </c>
      <c r="D12" s="180">
        <f t="shared" ref="D12:H12" si="0">D13+D18+D23</f>
        <v>42496</v>
      </c>
      <c r="E12" s="180">
        <f>F12-D12</f>
        <v>18360</v>
      </c>
      <c r="F12" s="180">
        <f t="shared" si="0"/>
        <v>60856</v>
      </c>
      <c r="G12" s="180">
        <f>H12-F12</f>
        <v>28949.999999999884</v>
      </c>
      <c r="H12" s="180">
        <f t="shared" si="0"/>
        <v>89805.999999999884</v>
      </c>
    </row>
    <row r="13" spans="1:8" ht="25.5" hidden="1">
      <c r="A13" s="176" t="s">
        <v>779</v>
      </c>
      <c r="B13" s="147" t="s">
        <v>780</v>
      </c>
      <c r="C13" s="179">
        <f>C14</f>
        <v>0</v>
      </c>
      <c r="D13" s="258"/>
      <c r="E13" s="180">
        <f t="shared" ref="E13:E23" si="1">F13-D13</f>
        <v>0</v>
      </c>
      <c r="F13" s="258"/>
      <c r="G13" s="210"/>
      <c r="H13" s="259"/>
    </row>
    <row r="14" spans="1:8" ht="38.25" hidden="1">
      <c r="A14" s="28" t="s">
        <v>781</v>
      </c>
      <c r="B14" s="32" t="s">
        <v>782</v>
      </c>
      <c r="C14" s="181">
        <f>C15</f>
        <v>0</v>
      </c>
      <c r="D14" s="258"/>
      <c r="E14" s="180">
        <f t="shared" si="1"/>
        <v>0</v>
      </c>
      <c r="F14" s="258"/>
      <c r="G14" s="210"/>
      <c r="H14" s="259"/>
    </row>
    <row r="15" spans="1:8" ht="38.25" hidden="1">
      <c r="A15" s="28" t="s">
        <v>783</v>
      </c>
      <c r="B15" s="32" t="s">
        <v>784</v>
      </c>
      <c r="C15" s="181">
        <v>0</v>
      </c>
      <c r="D15" s="258"/>
      <c r="E15" s="180">
        <f t="shared" si="1"/>
        <v>0</v>
      </c>
      <c r="F15" s="258"/>
      <c r="G15" s="210"/>
      <c r="H15" s="259"/>
    </row>
    <row r="16" spans="1:8" ht="38.25" hidden="1">
      <c r="A16" s="28" t="s">
        <v>785</v>
      </c>
      <c r="B16" s="27" t="s">
        <v>786</v>
      </c>
      <c r="C16" s="181"/>
      <c r="D16" s="258"/>
      <c r="E16" s="180">
        <f t="shared" si="1"/>
        <v>0</v>
      </c>
      <c r="F16" s="258"/>
      <c r="G16" s="210"/>
      <c r="H16" s="259"/>
    </row>
    <row r="17" spans="1:8" ht="38.25" hidden="1">
      <c r="A17" s="28" t="s">
        <v>787</v>
      </c>
      <c r="B17" s="27" t="s">
        <v>788</v>
      </c>
      <c r="C17" s="181"/>
      <c r="D17" s="258"/>
      <c r="E17" s="180">
        <f t="shared" si="1"/>
        <v>0</v>
      </c>
      <c r="F17" s="258"/>
      <c r="G17" s="210"/>
      <c r="H17" s="259"/>
    </row>
    <row r="18" spans="1:8" ht="25.5" hidden="1">
      <c r="A18" s="176" t="s">
        <v>789</v>
      </c>
      <c r="B18" s="147" t="s">
        <v>790</v>
      </c>
      <c r="C18" s="179">
        <f>SUM(C19,C21)</f>
        <v>0</v>
      </c>
      <c r="D18" s="180">
        <f t="shared" ref="D18" si="2">SUM(D19,D21)</f>
        <v>0</v>
      </c>
      <c r="E18" s="180">
        <f t="shared" si="1"/>
        <v>0</v>
      </c>
      <c r="F18" s="180"/>
      <c r="G18" s="210"/>
      <c r="H18" s="259"/>
    </row>
    <row r="19" spans="1:8" ht="38.25" hidden="1">
      <c r="A19" s="28" t="s">
        <v>791</v>
      </c>
      <c r="B19" s="32" t="s">
        <v>792</v>
      </c>
      <c r="C19" s="181">
        <v>0</v>
      </c>
      <c r="D19" s="258"/>
      <c r="E19" s="180">
        <f t="shared" si="1"/>
        <v>0</v>
      </c>
      <c r="F19" s="258"/>
      <c r="G19" s="210"/>
      <c r="H19" s="259"/>
    </row>
    <row r="20" spans="1:8" ht="38.25" hidden="1">
      <c r="A20" s="28" t="s">
        <v>793</v>
      </c>
      <c r="B20" s="27" t="s">
        <v>794</v>
      </c>
      <c r="C20" s="181">
        <v>0</v>
      </c>
      <c r="D20" s="258"/>
      <c r="E20" s="180">
        <f t="shared" si="1"/>
        <v>0</v>
      </c>
      <c r="F20" s="258"/>
      <c r="G20" s="210"/>
      <c r="H20" s="259"/>
    </row>
    <row r="21" spans="1:8" ht="51" hidden="1">
      <c r="A21" s="28" t="s">
        <v>795</v>
      </c>
      <c r="B21" s="27" t="s">
        <v>796</v>
      </c>
      <c r="C21" s="181">
        <f>C22</f>
        <v>0</v>
      </c>
      <c r="D21" s="258"/>
      <c r="E21" s="180">
        <f t="shared" si="1"/>
        <v>0</v>
      </c>
      <c r="F21" s="258"/>
      <c r="G21" s="210"/>
      <c r="H21" s="259"/>
    </row>
    <row r="22" spans="1:8" ht="51" hidden="1">
      <c r="A22" s="28" t="s">
        <v>797</v>
      </c>
      <c r="B22" s="27" t="s">
        <v>798</v>
      </c>
      <c r="C22" s="181">
        <v>0</v>
      </c>
      <c r="D22" s="258"/>
      <c r="E22" s="180">
        <f t="shared" si="1"/>
        <v>0</v>
      </c>
      <c r="F22" s="258"/>
      <c r="G22" s="210"/>
      <c r="H22" s="259"/>
    </row>
    <row r="23" spans="1:8" ht="30" customHeight="1">
      <c r="A23" s="176" t="s">
        <v>799</v>
      </c>
      <c r="B23" s="29" t="s">
        <v>800</v>
      </c>
      <c r="C23" s="182">
        <f>C30</f>
        <v>0</v>
      </c>
      <c r="D23" s="183">
        <f>D24+D28</f>
        <v>42496</v>
      </c>
      <c r="E23" s="180">
        <f t="shared" si="1"/>
        <v>18360</v>
      </c>
      <c r="F23" s="183">
        <f>F24+F28</f>
        <v>60856</v>
      </c>
      <c r="G23" s="183">
        <f>H23-F23</f>
        <v>28949.999999999884</v>
      </c>
      <c r="H23" s="183">
        <f t="shared" ref="H23" si="3">H24+H28</f>
        <v>89805.999999999884</v>
      </c>
    </row>
    <row r="24" spans="1:8" ht="19.5" customHeight="1">
      <c r="A24" s="28" t="s">
        <v>801</v>
      </c>
      <c r="B24" s="29" t="s">
        <v>802</v>
      </c>
      <c r="C24" s="182"/>
      <c r="D24" s="183">
        <f>D26</f>
        <v>-1014072.8</v>
      </c>
      <c r="E24" s="183">
        <f>E25</f>
        <v>-10118.399999999907</v>
      </c>
      <c r="F24" s="183">
        <f>F26</f>
        <v>-1024191.2</v>
      </c>
      <c r="G24" s="259">
        <f t="shared" ref="G24:H26" si="4">G25</f>
        <v>-15968.20000000007</v>
      </c>
      <c r="H24" s="260">
        <f t="shared" si="4"/>
        <v>-1040159.4</v>
      </c>
    </row>
    <row r="25" spans="1:8" ht="33" customHeight="1">
      <c r="A25" s="28" t="s">
        <v>803</v>
      </c>
      <c r="B25" s="27" t="s">
        <v>804</v>
      </c>
      <c r="C25" s="182"/>
      <c r="D25" s="183">
        <f>D26</f>
        <v>-1014072.8</v>
      </c>
      <c r="E25" s="183">
        <f>E26</f>
        <v>-10118.399999999907</v>
      </c>
      <c r="F25" s="183">
        <f>F26</f>
        <v>-1024191.2</v>
      </c>
      <c r="G25" s="259">
        <f t="shared" si="4"/>
        <v>-15968.20000000007</v>
      </c>
      <c r="H25" s="260">
        <f t="shared" si="4"/>
        <v>-1040159.4</v>
      </c>
    </row>
    <row r="26" spans="1:8" ht="27.75" customHeight="1">
      <c r="A26" s="28" t="s">
        <v>805</v>
      </c>
      <c r="B26" s="27" t="s">
        <v>806</v>
      </c>
      <c r="C26" s="182"/>
      <c r="D26" s="184">
        <f>D27</f>
        <v>-1014072.8</v>
      </c>
      <c r="E26" s="184">
        <f>E27</f>
        <v>-10118.399999999907</v>
      </c>
      <c r="F26" s="184">
        <f>F27</f>
        <v>-1024191.2</v>
      </c>
      <c r="G26" s="259">
        <f t="shared" si="4"/>
        <v>-15968.20000000007</v>
      </c>
      <c r="H26" s="261">
        <f t="shared" si="4"/>
        <v>-1040159.4</v>
      </c>
    </row>
    <row r="27" spans="1:8" ht="30" customHeight="1">
      <c r="A27" s="28" t="s">
        <v>807</v>
      </c>
      <c r="B27" s="27" t="s">
        <v>808</v>
      </c>
      <c r="C27" s="182"/>
      <c r="D27" s="184">
        <v>-1014072.8</v>
      </c>
      <c r="E27" s="184">
        <f>F27-D27</f>
        <v>-10118.399999999907</v>
      </c>
      <c r="F27" s="184">
        <v>-1024191.2</v>
      </c>
      <c r="G27" s="259">
        <f>H27-F27</f>
        <v>-15968.20000000007</v>
      </c>
      <c r="H27" s="261">
        <v>-1040159.4</v>
      </c>
    </row>
    <row r="28" spans="1:8" ht="21" customHeight="1">
      <c r="A28" s="28" t="s">
        <v>809</v>
      </c>
      <c r="B28" s="29" t="s">
        <v>810</v>
      </c>
      <c r="C28" s="182"/>
      <c r="D28" s="183">
        <f>D30</f>
        <v>1056568.8</v>
      </c>
      <c r="E28" s="183">
        <f>E29</f>
        <v>28478.399999999907</v>
      </c>
      <c r="F28" s="183">
        <f>F30</f>
        <v>1085047.2</v>
      </c>
      <c r="G28" s="259">
        <f t="shared" ref="G28:H30" si="5">G29</f>
        <v>44918.199999999953</v>
      </c>
      <c r="H28" s="260">
        <f t="shared" si="5"/>
        <v>1129965.3999999999</v>
      </c>
    </row>
    <row r="29" spans="1:8" ht="31.5" customHeight="1">
      <c r="A29" s="28" t="s">
        <v>811</v>
      </c>
      <c r="B29" s="27" t="s">
        <v>812</v>
      </c>
      <c r="C29" s="182"/>
      <c r="D29" s="183">
        <f>D30</f>
        <v>1056568.8</v>
      </c>
      <c r="E29" s="183">
        <f>E30</f>
        <v>28478.399999999907</v>
      </c>
      <c r="F29" s="183">
        <f>F30</f>
        <v>1085047.2</v>
      </c>
      <c r="G29" s="259">
        <f t="shared" si="5"/>
        <v>44918.199999999953</v>
      </c>
      <c r="H29" s="260">
        <f t="shared" si="5"/>
        <v>1129965.3999999999</v>
      </c>
    </row>
    <row r="30" spans="1:8" ht="28.5" customHeight="1">
      <c r="A30" s="28" t="s">
        <v>813</v>
      </c>
      <c r="B30" s="27" t="s">
        <v>814</v>
      </c>
      <c r="C30" s="185">
        <f>C31</f>
        <v>0</v>
      </c>
      <c r="D30" s="184">
        <f t="shared" ref="D30" si="6">D31</f>
        <v>1056568.8</v>
      </c>
      <c r="E30" s="184">
        <f>E31</f>
        <v>28478.399999999907</v>
      </c>
      <c r="F30" s="184">
        <f>F31</f>
        <v>1085047.2</v>
      </c>
      <c r="G30" s="259">
        <f t="shared" si="5"/>
        <v>44918.199999999953</v>
      </c>
      <c r="H30" s="261">
        <f t="shared" si="5"/>
        <v>1129965.3999999999</v>
      </c>
    </row>
    <row r="31" spans="1:8" ht="34.5" customHeight="1">
      <c r="A31" s="28" t="s">
        <v>815</v>
      </c>
      <c r="B31" s="27" t="s">
        <v>816</v>
      </c>
      <c r="C31" s="181">
        <v>0</v>
      </c>
      <c r="D31" s="186">
        <v>1056568.8</v>
      </c>
      <c r="E31" s="186">
        <f>F31-D31</f>
        <v>28478.399999999907</v>
      </c>
      <c r="F31" s="186">
        <v>1085047.2</v>
      </c>
      <c r="G31" s="259">
        <f>H31-F31</f>
        <v>44918.199999999953</v>
      </c>
      <c r="H31" s="261">
        <v>1129965.3999999999</v>
      </c>
    </row>
  </sheetData>
  <mergeCells count="7">
    <mergeCell ref="A9:H9"/>
    <mergeCell ref="B2:H2"/>
    <mergeCell ref="A5:H5"/>
    <mergeCell ref="A7:C7"/>
    <mergeCell ref="A8:F8"/>
    <mergeCell ref="C3:H3"/>
    <mergeCell ref="C6:H6"/>
  </mergeCells>
  <pageMargins left="0.70866141732283472" right="0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</vt:lpstr>
      <vt:lpstr>вед</vt:lpstr>
      <vt:lpstr>функ</vt:lpstr>
      <vt:lpstr>прогр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2022-05-31T12:32:04Z</cp:lastPrinted>
  <dcterms:created xsi:type="dcterms:W3CDTF">1996-10-14T23:33:28Z</dcterms:created>
  <dcterms:modified xsi:type="dcterms:W3CDTF">2022-06-01T11:10:53Z</dcterms:modified>
</cp:coreProperties>
</file>