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910" windowHeight="9870" tabRatio="858" activeTab="1"/>
  </bookViews>
  <sheets>
    <sheet name="дох" sheetId="2" r:id="rId1"/>
    <sheet name="вед" sheetId="74" r:id="rId2"/>
    <sheet name="функ" sheetId="36" r:id="rId3"/>
    <sheet name="прогр" sheetId="41" r:id="rId4"/>
    <sheet name="источники" sheetId="75" r:id="rId5"/>
    <sheet name="иные" sheetId="30" r:id="rId6"/>
  </sheets>
  <calcPr calcId="124519"/>
</workbook>
</file>

<file path=xl/calcChain.xml><?xml version="1.0" encoding="utf-8"?>
<calcChain xmlns="http://schemas.openxmlformats.org/spreadsheetml/2006/main">
  <c r="Z35" i="74"/>
  <c r="Z31" s="1"/>
  <c r="Z30" s="1"/>
  <c r="I38"/>
  <c r="AA38" s="1"/>
  <c r="Z124"/>
  <c r="Z123" s="1"/>
  <c r="Z122" s="1"/>
  <c r="Z121" s="1"/>
  <c r="AA128"/>
  <c r="Z171"/>
  <c r="AA174"/>
  <c r="Z321"/>
  <c r="AA324"/>
  <c r="Z397"/>
  <c r="AA401"/>
  <c r="I29"/>
  <c r="AA29" s="1"/>
  <c r="I150" i="36"/>
  <c r="I159"/>
  <c r="I160"/>
  <c r="J162"/>
  <c r="Z235" i="74"/>
  <c r="Z234" s="1"/>
  <c r="AA238"/>
  <c r="Z261" l="1"/>
  <c r="I236" i="41"/>
  <c r="I224"/>
  <c r="I225"/>
  <c r="I238"/>
  <c r="I206"/>
  <c r="I178"/>
  <c r="I252"/>
  <c r="I265"/>
  <c r="I211"/>
  <c r="I11" s="1"/>
  <c r="I207"/>
  <c r="I208"/>
  <c r="I192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3"/>
  <c r="J214"/>
  <c r="J215"/>
  <c r="J216"/>
  <c r="J217"/>
  <c r="J218"/>
  <c r="J219"/>
  <c r="J220"/>
  <c r="J257"/>
  <c r="J259"/>
  <c r="J265"/>
  <c r="J266"/>
  <c r="J267"/>
  <c r="I162"/>
  <c r="I161" s="1"/>
  <c r="I160" s="1"/>
  <c r="I163"/>
  <c r="I164"/>
  <c r="I191" i="36"/>
  <c r="I12"/>
  <c r="I109"/>
  <c r="I13"/>
  <c r="I360"/>
  <c r="I373"/>
  <c r="I252"/>
  <c r="I277"/>
  <c r="I240"/>
  <c r="I253"/>
  <c r="I275"/>
  <c r="I203"/>
  <c r="I216"/>
  <c r="I174"/>
  <c r="I182"/>
  <c r="I132"/>
  <c r="I131" s="1"/>
  <c r="J131" s="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82"/>
  <c r="J183"/>
  <c r="J184"/>
  <c r="J208"/>
  <c r="J210"/>
  <c r="J212"/>
  <c r="J214"/>
  <c r="J216"/>
  <c r="J217"/>
  <c r="J275"/>
  <c r="J276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9"/>
  <c r="J49" s="1"/>
  <c r="H51"/>
  <c r="J51" s="1"/>
  <c r="H52"/>
  <c r="J52" s="1"/>
  <c r="H56"/>
  <c r="J56" s="1"/>
  <c r="H58"/>
  <c r="J58" s="1"/>
  <c r="H62"/>
  <c r="J62" s="1"/>
  <c r="H64"/>
  <c r="J64" s="1"/>
  <c r="H65"/>
  <c r="J65" s="1"/>
  <c r="H66"/>
  <c r="J66" s="1"/>
  <c r="H68"/>
  <c r="J68" s="1"/>
  <c r="H69"/>
  <c r="J69" s="1"/>
  <c r="H74"/>
  <c r="J74" s="1"/>
  <c r="H75"/>
  <c r="J75" s="1"/>
  <c r="H80"/>
  <c r="J80" s="1"/>
  <c r="H83"/>
  <c r="J83" s="1"/>
  <c r="H89"/>
  <c r="J89" s="1"/>
  <c r="H90"/>
  <c r="J90" s="1"/>
  <c r="H91"/>
  <c r="J91" s="1"/>
  <c r="H96"/>
  <c r="J96" s="1"/>
  <c r="H100"/>
  <c r="J100" s="1"/>
  <c r="H104"/>
  <c r="J104" s="1"/>
  <c r="H108"/>
  <c r="J108" s="1"/>
  <c r="H109"/>
  <c r="J109" s="1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4"/>
  <c r="J154" s="1"/>
  <c r="H158"/>
  <c r="J158" s="1"/>
  <c r="H161"/>
  <c r="J161" s="1"/>
  <c r="H168"/>
  <c r="J168" s="1"/>
  <c r="H169"/>
  <c r="J169" s="1"/>
  <c r="H171"/>
  <c r="J171" s="1"/>
  <c r="H173"/>
  <c r="J173" s="1"/>
  <c r="H177"/>
  <c r="J177" s="1"/>
  <c r="H178"/>
  <c r="J178" s="1"/>
  <c r="H181"/>
  <c r="J181" s="1"/>
  <c r="H182"/>
  <c r="H183"/>
  <c r="H184"/>
  <c r="H188"/>
  <c r="J188" s="1"/>
  <c r="H190"/>
  <c r="J190" s="1"/>
  <c r="H197"/>
  <c r="J197" s="1"/>
  <c r="H198"/>
  <c r="J198" s="1"/>
  <c r="H200"/>
  <c r="J200" s="1"/>
  <c r="H201"/>
  <c r="J201" s="1"/>
  <c r="H202"/>
  <c r="J202" s="1"/>
  <c r="H207"/>
  <c r="J207" s="1"/>
  <c r="H208"/>
  <c r="H210"/>
  <c r="H211"/>
  <c r="J211" s="1"/>
  <c r="H212"/>
  <c r="H213"/>
  <c r="J213" s="1"/>
  <c r="H214"/>
  <c r="H215"/>
  <c r="J215" s="1"/>
  <c r="H216"/>
  <c r="H217"/>
  <c r="H223"/>
  <c r="J223" s="1"/>
  <c r="H224"/>
  <c r="J224" s="1"/>
  <c r="H225"/>
  <c r="J225" s="1"/>
  <c r="H229"/>
  <c r="J229" s="1"/>
  <c r="H231"/>
  <c r="J231" s="1"/>
  <c r="H232"/>
  <c r="J232" s="1"/>
  <c r="H234"/>
  <c r="J234" s="1"/>
  <c r="H239"/>
  <c r="J239" s="1"/>
  <c r="H244"/>
  <c r="J244" s="1"/>
  <c r="H245"/>
  <c r="J245" s="1"/>
  <c r="H249"/>
  <c r="J249" s="1"/>
  <c r="H251"/>
  <c r="J251" s="1"/>
  <c r="H258"/>
  <c r="J258" s="1"/>
  <c r="H260"/>
  <c r="J260" s="1"/>
  <c r="H262"/>
  <c r="J262" s="1"/>
  <c r="H263"/>
  <c r="J263" s="1"/>
  <c r="H266"/>
  <c r="J266" s="1"/>
  <c r="H267"/>
  <c r="J267" s="1"/>
  <c r="H268"/>
  <c r="J268" s="1"/>
  <c r="H271"/>
  <c r="J271" s="1"/>
  <c r="H273"/>
  <c r="J273" s="1"/>
  <c r="H274"/>
  <c r="J274" s="1"/>
  <c r="H275"/>
  <c r="H276"/>
  <c r="H280"/>
  <c r="J280" s="1"/>
  <c r="H284"/>
  <c r="J284" s="1"/>
  <c r="H286"/>
  <c r="J286" s="1"/>
  <c r="H288"/>
  <c r="J288" s="1"/>
  <c r="H289"/>
  <c r="J289" s="1"/>
  <c r="H295"/>
  <c r="J295" s="1"/>
  <c r="H300"/>
  <c r="J300" s="1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12" i="4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3"/>
  <c r="H214"/>
  <c r="H215"/>
  <c r="H216"/>
  <c r="H217"/>
  <c r="H218"/>
  <c r="H219"/>
  <c r="H220"/>
  <c r="H223"/>
  <c r="J223" s="1"/>
  <c r="H226"/>
  <c r="J226" s="1"/>
  <c r="H228"/>
  <c r="J228" s="1"/>
  <c r="H230"/>
  <c r="J230" s="1"/>
  <c r="H233"/>
  <c r="J233" s="1"/>
  <c r="H235"/>
  <c r="J235" s="1"/>
  <c r="H237"/>
  <c r="J237" s="1"/>
  <c r="H240"/>
  <c r="J240" s="1"/>
  <c r="H243"/>
  <c r="J243" s="1"/>
  <c r="H245"/>
  <c r="J245" s="1"/>
  <c r="H247"/>
  <c r="J247" s="1"/>
  <c r="H249"/>
  <c r="J249" s="1"/>
  <c r="H251"/>
  <c r="J251" s="1"/>
  <c r="H257"/>
  <c r="H259"/>
  <c r="H262"/>
  <c r="J262" s="1"/>
  <c r="H264"/>
  <c r="J264" s="1"/>
  <c r="H265"/>
  <c r="H266"/>
  <c r="H267"/>
  <c r="G15" i="30"/>
  <c r="F15"/>
  <c r="G14"/>
  <c r="G13"/>
  <c r="G11"/>
  <c r="G12"/>
  <c r="G10"/>
  <c r="E11"/>
  <c r="E12"/>
  <c r="E13"/>
  <c r="E14"/>
  <c r="E15"/>
  <c r="E10"/>
  <c r="G76" i="2"/>
  <c r="G77"/>
  <c r="G65"/>
  <c r="G66"/>
  <c r="G67"/>
  <c r="G78"/>
  <c r="G80"/>
  <c r="G82"/>
  <c r="G83"/>
  <c r="G84"/>
  <c r="G85"/>
  <c r="G86"/>
  <c r="G87"/>
  <c r="G88"/>
  <c r="G89"/>
  <c r="G90"/>
  <c r="G92"/>
  <c r="G93"/>
  <c r="G94"/>
  <c r="G95"/>
  <c r="E14"/>
  <c r="E15"/>
  <c r="E17"/>
  <c r="E18"/>
  <c r="E19"/>
  <c r="E20"/>
  <c r="E24"/>
  <c r="E26"/>
  <c r="E28"/>
  <c r="E30"/>
  <c r="E31"/>
  <c r="E34"/>
  <c r="E36"/>
  <c r="E37"/>
  <c r="E39"/>
  <c r="E40"/>
  <c r="E41"/>
  <c r="E42"/>
  <c r="E43"/>
  <c r="E46"/>
  <c r="E47"/>
  <c r="E48"/>
  <c r="E49"/>
  <c r="E51"/>
  <c r="E53"/>
  <c r="E54"/>
  <c r="E55"/>
  <c r="E56"/>
  <c r="E57"/>
  <c r="E59"/>
  <c r="E60"/>
  <c r="E61"/>
  <c r="E62"/>
  <c r="E63"/>
  <c r="E65"/>
  <c r="E66"/>
  <c r="E67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E77"/>
  <c r="E78"/>
  <c r="E80"/>
  <c r="E82"/>
  <c r="E83"/>
  <c r="E84"/>
  <c r="E85"/>
  <c r="E86"/>
  <c r="E87"/>
  <c r="E88"/>
  <c r="E89"/>
  <c r="E90"/>
  <c r="E92"/>
  <c r="E93"/>
  <c r="E94"/>
  <c r="E95"/>
  <c r="Z393" i="74"/>
  <c r="Z369" s="1"/>
  <c r="Z322"/>
  <c r="Z320" s="1"/>
  <c r="Z172"/>
  <c r="Z170" s="1"/>
  <c r="Z169" s="1"/>
  <c r="Z168" s="1"/>
  <c r="Z167" s="1"/>
  <c r="F26" i="75"/>
  <c r="F25" s="1"/>
  <c r="F30"/>
  <c r="F28" s="1"/>
  <c r="I251" i="74"/>
  <c r="Z250"/>
  <c r="Z249" s="1"/>
  <c r="Z248" s="1"/>
  <c r="Z243" s="1"/>
  <c r="Z233" s="1"/>
  <c r="F96" i="2"/>
  <c r="F64"/>
  <c r="F68"/>
  <c r="Z164" i="74"/>
  <c r="Z151" s="1"/>
  <c r="Z120" s="1"/>
  <c r="Z260"/>
  <c r="Z259" s="1"/>
  <c r="Z255"/>
  <c r="Z254" s="1"/>
  <c r="Z253" s="1"/>
  <c r="Z223"/>
  <c r="Z222" s="1"/>
  <c r="Z221" s="1"/>
  <c r="Z220" s="1"/>
  <c r="Z231"/>
  <c r="Z230" s="1"/>
  <c r="Z229" s="1"/>
  <c r="Z219" l="1"/>
  <c r="J211" i="41"/>
  <c r="F29" i="75"/>
  <c r="F24"/>
  <c r="F23" s="1"/>
  <c r="F12" s="1"/>
  <c r="Z12" i="74"/>
  <c r="G261" i="36"/>
  <c r="H377" i="74"/>
  <c r="D15" i="30" l="1"/>
  <c r="G222" i="41" l="1"/>
  <c r="G221" s="1"/>
  <c r="G212" s="1"/>
  <c r="G265"/>
  <c r="G252" s="1"/>
  <c r="G238" s="1"/>
  <c r="G208"/>
  <c r="G207" s="1"/>
  <c r="G206" s="1"/>
  <c r="G201"/>
  <c r="G192"/>
  <c r="F192"/>
  <c r="G190"/>
  <c r="G182"/>
  <c r="G181" s="1"/>
  <c r="G178" s="1"/>
  <c r="G184"/>
  <c r="G183" s="1"/>
  <c r="G188"/>
  <c r="G169"/>
  <c r="G168" s="1"/>
  <c r="G167" s="1"/>
  <c r="G171"/>
  <c r="G170" s="1"/>
  <c r="G164"/>
  <c r="G163" s="1"/>
  <c r="G162" s="1"/>
  <c r="F164"/>
  <c r="G144"/>
  <c r="G143" s="1"/>
  <c r="G142" s="1"/>
  <c r="G141" s="1"/>
  <c r="G140" s="1"/>
  <c r="G131"/>
  <c r="G130" s="1"/>
  <c r="G129" s="1"/>
  <c r="G102"/>
  <c r="G99" s="1"/>
  <c r="G100"/>
  <c r="G94"/>
  <c r="G93" s="1"/>
  <c r="G92" s="1"/>
  <c r="G54"/>
  <c r="G53" s="1"/>
  <c r="G55"/>
  <c r="G41"/>
  <c r="G39"/>
  <c r="G29"/>
  <c r="G12"/>
  <c r="F265"/>
  <c r="F263"/>
  <c r="H263" s="1"/>
  <c r="J263" s="1"/>
  <c r="F261"/>
  <c r="H261" s="1"/>
  <c r="J261" s="1"/>
  <c r="F258"/>
  <c r="H258" s="1"/>
  <c r="J258" s="1"/>
  <c r="F256"/>
  <c r="H256" s="1"/>
  <c r="J256" s="1"/>
  <c r="F250"/>
  <c r="H250" s="1"/>
  <c r="J250" s="1"/>
  <c r="F248"/>
  <c r="H248" s="1"/>
  <c r="J248" s="1"/>
  <c r="F246"/>
  <c r="H246" s="1"/>
  <c r="J246" s="1"/>
  <c r="F244"/>
  <c r="H244" s="1"/>
  <c r="J244" s="1"/>
  <c r="F242"/>
  <c r="H242" s="1"/>
  <c r="J242" s="1"/>
  <c r="F239"/>
  <c r="H239" s="1"/>
  <c r="J239" s="1"/>
  <c r="F236"/>
  <c r="H236" s="1"/>
  <c r="J236" s="1"/>
  <c r="F234"/>
  <c r="H234" s="1"/>
  <c r="J234" s="1"/>
  <c r="F232"/>
  <c r="F229"/>
  <c r="H229" s="1"/>
  <c r="J229" s="1"/>
  <c r="F227"/>
  <c r="H227" s="1"/>
  <c r="J227" s="1"/>
  <c r="F225"/>
  <c r="F222"/>
  <c r="F219"/>
  <c r="F217"/>
  <c r="F216"/>
  <c r="F214"/>
  <c r="F213"/>
  <c r="F208"/>
  <c r="F207"/>
  <c r="F206" s="1"/>
  <c r="F202"/>
  <c r="F201" s="1"/>
  <c r="F199"/>
  <c r="F198" s="1"/>
  <c r="F197" s="1"/>
  <c r="F188"/>
  <c r="F186"/>
  <c r="F184"/>
  <c r="F183"/>
  <c r="F182"/>
  <c r="F181"/>
  <c r="F179"/>
  <c r="F178"/>
  <c r="F175"/>
  <c r="F174"/>
  <c r="F173" s="1"/>
  <c r="F171"/>
  <c r="F170" s="1"/>
  <c r="F169"/>
  <c r="F168" s="1"/>
  <c r="F167" s="1"/>
  <c r="F163"/>
  <c r="F162" s="1"/>
  <c r="F161" s="1"/>
  <c r="F160" s="1"/>
  <c r="F158"/>
  <c r="F157" s="1"/>
  <c r="F154"/>
  <c r="F151"/>
  <c r="F144"/>
  <c r="F143" s="1"/>
  <c r="F142" s="1"/>
  <c r="F141" s="1"/>
  <c r="F140" s="1"/>
  <c r="F138"/>
  <c r="F136"/>
  <c r="F134"/>
  <c r="F133"/>
  <c r="F131"/>
  <c r="F130"/>
  <c r="F129" s="1"/>
  <c r="F127"/>
  <c r="F126" s="1"/>
  <c r="F123"/>
  <c r="F118"/>
  <c r="F117" s="1"/>
  <c r="F116"/>
  <c r="F115" s="1"/>
  <c r="F111"/>
  <c r="F109"/>
  <c r="F102"/>
  <c r="F100"/>
  <c r="F96"/>
  <c r="F94"/>
  <c r="F88"/>
  <c r="F87" s="1"/>
  <c r="F86" s="1"/>
  <c r="F82"/>
  <c r="F81"/>
  <c r="F80" s="1"/>
  <c r="F78"/>
  <c r="F77" s="1"/>
  <c r="F76" s="1"/>
  <c r="F74"/>
  <c r="F70"/>
  <c r="F69" s="1"/>
  <c r="F68" s="1"/>
  <c r="F66"/>
  <c r="F62"/>
  <c r="F60"/>
  <c r="F59" s="1"/>
  <c r="F55"/>
  <c r="F54" s="1"/>
  <c r="F53" s="1"/>
  <c r="F49"/>
  <c r="F48"/>
  <c r="F47"/>
  <c r="F41"/>
  <c r="F38" s="1"/>
  <c r="F37" s="1"/>
  <c r="F36" s="1"/>
  <c r="F39"/>
  <c r="F32"/>
  <c r="F26"/>
  <c r="F25" s="1"/>
  <c r="F23"/>
  <c r="F19"/>
  <c r="F17"/>
  <c r="F16" s="1"/>
  <c r="F14"/>
  <c r="F13" s="1"/>
  <c r="F12" s="1"/>
  <c r="C15" i="30"/>
  <c r="G31" i="75"/>
  <c r="G30" s="1"/>
  <c r="G29" s="1"/>
  <c r="G28" s="1"/>
  <c r="D30"/>
  <c r="D29" s="1"/>
  <c r="C30"/>
  <c r="D28"/>
  <c r="G26"/>
  <c r="G25" s="1"/>
  <c r="G24" s="1"/>
  <c r="D26"/>
  <c r="D25" s="1"/>
  <c r="D24"/>
  <c r="C23"/>
  <c r="C21"/>
  <c r="G18"/>
  <c r="D18"/>
  <c r="C18"/>
  <c r="C14"/>
  <c r="C13"/>
  <c r="F224" i="41" l="1"/>
  <c r="H224" s="1"/>
  <c r="J224" s="1"/>
  <c r="H225"/>
  <c r="J225" s="1"/>
  <c r="F221"/>
  <c r="H221" s="1"/>
  <c r="J221" s="1"/>
  <c r="H222"/>
  <c r="J222" s="1"/>
  <c r="F231"/>
  <c r="H231" s="1"/>
  <c r="J231" s="1"/>
  <c r="H232"/>
  <c r="J232" s="1"/>
  <c r="F241"/>
  <c r="H241" s="1"/>
  <c r="J241" s="1"/>
  <c r="F31"/>
  <c r="F65"/>
  <c r="F93"/>
  <c r="F99"/>
  <c r="F98" s="1"/>
  <c r="F108"/>
  <c r="F121"/>
  <c r="F150"/>
  <c r="F255"/>
  <c r="H255" s="1"/>
  <c r="J255" s="1"/>
  <c r="F260"/>
  <c r="H260" s="1"/>
  <c r="J260" s="1"/>
  <c r="C12" i="75"/>
  <c r="F114" i="41"/>
  <c r="F122"/>
  <c r="F125"/>
  <c r="F73"/>
  <c r="G161"/>
  <c r="G160" s="1"/>
  <c r="G98"/>
  <c r="G91"/>
  <c r="G38"/>
  <c r="G37"/>
  <c r="F85"/>
  <c r="F84"/>
  <c r="F212"/>
  <c r="H212" s="1"/>
  <c r="J212" s="1"/>
  <c r="D23" i="75"/>
  <c r="G23" s="1"/>
  <c r="G12" s="1"/>
  <c r="F254" i="41" l="1"/>
  <c r="H254" s="1"/>
  <c r="J254" s="1"/>
  <c r="F149"/>
  <c r="F107"/>
  <c r="F92"/>
  <c r="F30"/>
  <c r="D12" i="75"/>
  <c r="E12" s="1"/>
  <c r="F72" i="41"/>
  <c r="G36"/>
  <c r="F270" i="36"/>
  <c r="G270"/>
  <c r="E270"/>
  <c r="H270" s="1"/>
  <c r="J270" s="1"/>
  <c r="G187"/>
  <c r="F29" i="41" l="1"/>
  <c r="F91"/>
  <c r="F148"/>
  <c r="F253"/>
  <c r="H253" s="1"/>
  <c r="J253" s="1"/>
  <c r="G28"/>
  <c r="F186" i="36"/>
  <c r="G186"/>
  <c r="F187"/>
  <c r="G131"/>
  <c r="G109" s="1"/>
  <c r="F131"/>
  <c r="F109" s="1"/>
  <c r="F13"/>
  <c r="G13"/>
  <c r="F29"/>
  <c r="G29"/>
  <c r="F30"/>
  <c r="G30"/>
  <c r="F360"/>
  <c r="G360"/>
  <c r="F373"/>
  <c r="G373"/>
  <c r="E373"/>
  <c r="F196"/>
  <c r="F195" s="1"/>
  <c r="F194" s="1"/>
  <c r="F193" s="1"/>
  <c r="F192" s="1"/>
  <c r="G196"/>
  <c r="G195" s="1"/>
  <c r="G194" s="1"/>
  <c r="G193" s="1"/>
  <c r="G192" s="1"/>
  <c r="F299"/>
  <c r="F298" s="1"/>
  <c r="F297" s="1"/>
  <c r="F296" s="1"/>
  <c r="F290" s="1"/>
  <c r="G299"/>
  <c r="G298" s="1"/>
  <c r="G297" s="1"/>
  <c r="G296" s="1"/>
  <c r="G290" s="1"/>
  <c r="F279"/>
  <c r="F278" s="1"/>
  <c r="F277" s="1"/>
  <c r="G279"/>
  <c r="G278" s="1"/>
  <c r="G277" s="1"/>
  <c r="F275"/>
  <c r="G275"/>
  <c r="F269"/>
  <c r="G269"/>
  <c r="F265"/>
  <c r="G265"/>
  <c r="F264"/>
  <c r="G264"/>
  <c r="F259"/>
  <c r="G259"/>
  <c r="F257"/>
  <c r="G257"/>
  <c r="F256"/>
  <c r="G256"/>
  <c r="F255"/>
  <c r="G255"/>
  <c r="F254"/>
  <c r="F253" s="1"/>
  <c r="G254"/>
  <c r="G253" s="1"/>
  <c r="F238"/>
  <c r="G238"/>
  <c r="F237"/>
  <c r="G237"/>
  <c r="F236"/>
  <c r="G236"/>
  <c r="F235"/>
  <c r="G235"/>
  <c r="F227"/>
  <c r="F226" s="1"/>
  <c r="G227"/>
  <c r="G226" s="1"/>
  <c r="F219"/>
  <c r="G219"/>
  <c r="F209"/>
  <c r="G209"/>
  <c r="F206"/>
  <c r="G206"/>
  <c r="F205"/>
  <c r="G205"/>
  <c r="F204"/>
  <c r="G204"/>
  <c r="G233"/>
  <c r="H233" s="1"/>
  <c r="J233" s="1"/>
  <c r="F216"/>
  <c r="G216"/>
  <c r="G137"/>
  <c r="G136" s="1"/>
  <c r="G132" s="1"/>
  <c r="F132"/>
  <c r="E137"/>
  <c r="F182"/>
  <c r="G185"/>
  <c r="E187"/>
  <c r="H187" s="1"/>
  <c r="J187" s="1"/>
  <c r="F189"/>
  <c r="H189" s="1"/>
  <c r="J189" s="1"/>
  <c r="F167"/>
  <c r="F166" s="1"/>
  <c r="F165" s="1"/>
  <c r="F164" s="1"/>
  <c r="F163" s="1"/>
  <c r="G167"/>
  <c r="G166" s="1"/>
  <c r="G165" s="1"/>
  <c r="G164" s="1"/>
  <c r="G163" s="1"/>
  <c r="F180"/>
  <c r="F179" s="1"/>
  <c r="F174" s="1"/>
  <c r="G180"/>
  <c r="G179" s="1"/>
  <c r="G174" s="1"/>
  <c r="F123"/>
  <c r="F122" s="1"/>
  <c r="F121" s="1"/>
  <c r="F120" s="1"/>
  <c r="G123"/>
  <c r="G122" s="1"/>
  <c r="G121" s="1"/>
  <c r="G120" s="1"/>
  <c r="F39"/>
  <c r="F36" s="1"/>
  <c r="G39"/>
  <c r="G36" s="1"/>
  <c r="E371"/>
  <c r="E369"/>
  <c r="E368"/>
  <c r="E366"/>
  <c r="E364"/>
  <c r="E363" s="1"/>
  <c r="E362" s="1"/>
  <c r="E358"/>
  <c r="E357"/>
  <c r="E356" s="1"/>
  <c r="E355"/>
  <c r="E354"/>
  <c r="E352"/>
  <c r="E351"/>
  <c r="E350" s="1"/>
  <c r="E346"/>
  <c r="E343"/>
  <c r="E341"/>
  <c r="E339"/>
  <c r="E333"/>
  <c r="E328"/>
  <c r="E326"/>
  <c r="E321"/>
  <c r="E320" s="1"/>
  <c r="E315"/>
  <c r="E311"/>
  <c r="E310" s="1"/>
  <c r="E309" s="1"/>
  <c r="E308" s="1"/>
  <c r="E306"/>
  <c r="E305" s="1"/>
  <c r="E304"/>
  <c r="E303" s="1"/>
  <c r="E301"/>
  <c r="E299"/>
  <c r="H299" s="1"/>
  <c r="J299" s="1"/>
  <c r="E294"/>
  <c r="H294" s="1"/>
  <c r="J294" s="1"/>
  <c r="E287"/>
  <c r="H287" s="1"/>
  <c r="J287" s="1"/>
  <c r="E285"/>
  <c r="H285" s="1"/>
  <c r="J285" s="1"/>
  <c r="E283"/>
  <c r="H283" s="1"/>
  <c r="J283" s="1"/>
  <c r="E279"/>
  <c r="E275"/>
  <c r="E272"/>
  <c r="E265"/>
  <c r="E261"/>
  <c r="E257"/>
  <c r="H257" s="1"/>
  <c r="J257" s="1"/>
  <c r="E250"/>
  <c r="H250" s="1"/>
  <c r="J250" s="1"/>
  <c r="E248"/>
  <c r="H248" s="1"/>
  <c r="J248" s="1"/>
  <c r="E243"/>
  <c r="E238"/>
  <c r="H238" s="1"/>
  <c r="J238" s="1"/>
  <c r="E230"/>
  <c r="H230" s="1"/>
  <c r="J230" s="1"/>
  <c r="E228"/>
  <c r="H228" s="1"/>
  <c r="J228" s="1"/>
  <c r="E222"/>
  <c r="E216"/>
  <c r="E209"/>
  <c r="H209" s="1"/>
  <c r="J209" s="1"/>
  <c r="E206"/>
  <c r="H206" s="1"/>
  <c r="J206" s="1"/>
  <c r="E199"/>
  <c r="H199" s="1"/>
  <c r="J199" s="1"/>
  <c r="E196"/>
  <c r="H196" s="1"/>
  <c r="J196" s="1"/>
  <c r="E186"/>
  <c r="E182"/>
  <c r="E180"/>
  <c r="H180" s="1"/>
  <c r="J180" s="1"/>
  <c r="E176"/>
  <c r="H176" s="1"/>
  <c r="J176" s="1"/>
  <c r="E172"/>
  <c r="H172" s="1"/>
  <c r="J172" s="1"/>
  <c r="E170"/>
  <c r="H170" s="1"/>
  <c r="J170" s="1"/>
  <c r="E167"/>
  <c r="H167" s="1"/>
  <c r="J167" s="1"/>
  <c r="E160"/>
  <c r="H160" s="1"/>
  <c r="J160" s="1"/>
  <c r="E157"/>
  <c r="H157" s="1"/>
  <c r="J157" s="1"/>
  <c r="E153"/>
  <c r="E148"/>
  <c r="E147" s="1"/>
  <c r="E145"/>
  <c r="E141"/>
  <c r="E134"/>
  <c r="E129"/>
  <c r="E125"/>
  <c r="E123"/>
  <c r="E122" s="1"/>
  <c r="E121" s="1"/>
  <c r="E117"/>
  <c r="E115"/>
  <c r="E110"/>
  <c r="E107"/>
  <c r="H107" s="1"/>
  <c r="J107" s="1"/>
  <c r="E103"/>
  <c r="E99"/>
  <c r="H99" s="1"/>
  <c r="J99" s="1"/>
  <c r="E95"/>
  <c r="E88"/>
  <c r="H88" s="1"/>
  <c r="J88" s="1"/>
  <c r="E82"/>
  <c r="H82" s="1"/>
  <c r="J82" s="1"/>
  <c r="E79"/>
  <c r="H79" s="1"/>
  <c r="J79" s="1"/>
  <c r="E73"/>
  <c r="E67"/>
  <c r="H67" s="1"/>
  <c r="J67" s="1"/>
  <c r="E63"/>
  <c r="H63" s="1"/>
  <c r="J63" s="1"/>
  <c r="E61"/>
  <c r="H61" s="1"/>
  <c r="J61" s="1"/>
  <c r="E57"/>
  <c r="H57" s="1"/>
  <c r="J57" s="1"/>
  <c r="E55"/>
  <c r="H55" s="1"/>
  <c r="J55" s="1"/>
  <c r="E54"/>
  <c r="H54" s="1"/>
  <c r="J54" s="1"/>
  <c r="E50"/>
  <c r="H50" s="1"/>
  <c r="J50" s="1"/>
  <c r="E48"/>
  <c r="H48" s="1"/>
  <c r="J48" s="1"/>
  <c r="E43"/>
  <c r="E39"/>
  <c r="E37"/>
  <c r="E32"/>
  <c r="E26"/>
  <c r="E24"/>
  <c r="E19"/>
  <c r="E17"/>
  <c r="H255" i="74"/>
  <c r="I258"/>
  <c r="AA258" s="1"/>
  <c r="H257"/>
  <c r="I257" s="1"/>
  <c r="AA257" s="1"/>
  <c r="G248"/>
  <c r="G243" s="1"/>
  <c r="G233" s="1"/>
  <c r="G219" s="1"/>
  <c r="G250"/>
  <c r="AA251"/>
  <c r="I252"/>
  <c r="AA252" s="1"/>
  <c r="I217"/>
  <c r="AA217" s="1"/>
  <c r="I218"/>
  <c r="AA218" s="1"/>
  <c r="I208"/>
  <c r="AA208" s="1"/>
  <c r="H164"/>
  <c r="I165"/>
  <c r="AA165" s="1"/>
  <c r="H186" i="36" l="1"/>
  <c r="J186" s="1"/>
  <c r="E185"/>
  <c r="F185"/>
  <c r="G150"/>
  <c r="F150"/>
  <c r="E236"/>
  <c r="E152"/>
  <c r="H152" s="1"/>
  <c r="J152" s="1"/>
  <c r="H153"/>
  <c r="J153" s="1"/>
  <c r="E221"/>
  <c r="H222"/>
  <c r="J222" s="1"/>
  <c r="F218"/>
  <c r="E259"/>
  <c r="H259" s="1"/>
  <c r="J259" s="1"/>
  <c r="H261"/>
  <c r="J261" s="1"/>
  <c r="E269"/>
  <c r="H269" s="1"/>
  <c r="J269" s="1"/>
  <c r="H272"/>
  <c r="J272" s="1"/>
  <c r="E264"/>
  <c r="H264" s="1"/>
  <c r="J264" s="1"/>
  <c r="H265"/>
  <c r="J265" s="1"/>
  <c r="E278"/>
  <c r="H278" s="1"/>
  <c r="J278" s="1"/>
  <c r="H279"/>
  <c r="J279" s="1"/>
  <c r="G252"/>
  <c r="F252"/>
  <c r="E242"/>
  <c r="H242" s="1"/>
  <c r="J242" s="1"/>
  <c r="H243"/>
  <c r="J243" s="1"/>
  <c r="E72"/>
  <c r="H72" s="1"/>
  <c r="J72" s="1"/>
  <c r="H73"/>
  <c r="J73" s="1"/>
  <c r="E94"/>
  <c r="H94" s="1"/>
  <c r="J94" s="1"/>
  <c r="H95"/>
  <c r="J95" s="1"/>
  <c r="E102"/>
  <c r="H102" s="1"/>
  <c r="J102" s="1"/>
  <c r="H103"/>
  <c r="J103" s="1"/>
  <c r="F252" i="41"/>
  <c r="F147"/>
  <c r="F28"/>
  <c r="G211"/>
  <c r="G11" s="1"/>
  <c r="H254" i="74"/>
  <c r="E136" i="36"/>
  <c r="G203"/>
  <c r="E16"/>
  <c r="E23"/>
  <c r="E22" s="1"/>
  <c r="E105"/>
  <c r="H105" s="1"/>
  <c r="J105" s="1"/>
  <c r="E143"/>
  <c r="E205"/>
  <c r="E237"/>
  <c r="H237" s="1"/>
  <c r="J237" s="1"/>
  <c r="F203"/>
  <c r="F191" s="1"/>
  <c r="G218"/>
  <c r="E144"/>
  <c r="E156"/>
  <c r="E159"/>
  <c r="H159" s="1"/>
  <c r="J159" s="1"/>
  <c r="E166"/>
  <c r="E195"/>
  <c r="E247"/>
  <c r="H247" s="1"/>
  <c r="J247" s="1"/>
  <c r="E256"/>
  <c r="H256" s="1"/>
  <c r="J256" s="1"/>
  <c r="E128"/>
  <c r="E325"/>
  <c r="E338"/>
  <c r="E132"/>
  <c r="E120"/>
  <c r="E47"/>
  <c r="E78"/>
  <c r="H78" s="1"/>
  <c r="J78" s="1"/>
  <c r="E81"/>
  <c r="H81" s="1"/>
  <c r="J81" s="1"/>
  <c r="E86"/>
  <c r="H86" s="1"/>
  <c r="J86" s="1"/>
  <c r="E93"/>
  <c r="H93" s="1"/>
  <c r="J93" s="1"/>
  <c r="E97"/>
  <c r="H97" s="1"/>
  <c r="J97" s="1"/>
  <c r="E106"/>
  <c r="H106" s="1"/>
  <c r="J106" s="1"/>
  <c r="E227"/>
  <c r="E21"/>
  <c r="E31"/>
  <c r="E36"/>
  <c r="E53"/>
  <c r="H53" s="1"/>
  <c r="J53" s="1"/>
  <c r="E60"/>
  <c r="H60" s="1"/>
  <c r="J60" s="1"/>
  <c r="E77"/>
  <c r="H77" s="1"/>
  <c r="J77" s="1"/>
  <c r="E87"/>
  <c r="H87" s="1"/>
  <c r="J87" s="1"/>
  <c r="E98"/>
  <c r="H98" s="1"/>
  <c r="J98" s="1"/>
  <c r="E101"/>
  <c r="H101" s="1"/>
  <c r="J101" s="1"/>
  <c r="E114"/>
  <c r="E133"/>
  <c r="E140"/>
  <c r="E175"/>
  <c r="E179"/>
  <c r="H179" s="1"/>
  <c r="J179" s="1"/>
  <c r="E241"/>
  <c r="H241" s="1"/>
  <c r="J241" s="1"/>
  <c r="E246"/>
  <c r="H246" s="1"/>
  <c r="J246" s="1"/>
  <c r="E282"/>
  <c r="H282" s="1"/>
  <c r="J282" s="1"/>
  <c r="E293"/>
  <c r="H293" s="1"/>
  <c r="J293" s="1"/>
  <c r="E298"/>
  <c r="H298" s="1"/>
  <c r="J298" s="1"/>
  <c r="E314"/>
  <c r="E319"/>
  <c r="E324"/>
  <c r="E337"/>
  <c r="E349"/>
  <c r="E14"/>
  <c r="E15"/>
  <c r="E70"/>
  <c r="H70" s="1"/>
  <c r="J70" s="1"/>
  <c r="E71"/>
  <c r="H71" s="1"/>
  <c r="J71" s="1"/>
  <c r="E360"/>
  <c r="E361"/>
  <c r="E255"/>
  <c r="H255" s="1"/>
  <c r="J255" s="1"/>
  <c r="G249" i="74"/>
  <c r="I196"/>
  <c r="AA196" s="1"/>
  <c r="I201"/>
  <c r="AA201" s="1"/>
  <c r="I202"/>
  <c r="AA202" s="1"/>
  <c r="I204"/>
  <c r="AA204" s="1"/>
  <c r="I215"/>
  <c r="AA215" s="1"/>
  <c r="I216"/>
  <c r="AA216" s="1"/>
  <c r="G214"/>
  <c r="G213" s="1"/>
  <c r="G13"/>
  <c r="G151"/>
  <c r="G120" s="1"/>
  <c r="H151"/>
  <c r="G152"/>
  <c r="H152"/>
  <c r="I376"/>
  <c r="AA376" s="1"/>
  <c r="I378"/>
  <c r="AA378" s="1"/>
  <c r="I379"/>
  <c r="AA379" s="1"/>
  <c r="I380"/>
  <c r="AA380" s="1"/>
  <c r="I381"/>
  <c r="AA381" s="1"/>
  <c r="I384"/>
  <c r="AA384" s="1"/>
  <c r="I385"/>
  <c r="AA385" s="1"/>
  <c r="I386"/>
  <c r="AA386" s="1"/>
  <c r="I286"/>
  <c r="AA286" s="1"/>
  <c r="I287"/>
  <c r="AA287" s="1"/>
  <c r="G303"/>
  <c r="G300" s="1"/>
  <c r="G298" s="1"/>
  <c r="F238" i="41" l="1"/>
  <c r="H238" s="1"/>
  <c r="J238" s="1"/>
  <c r="H252"/>
  <c r="J252" s="1"/>
  <c r="H185" i="36"/>
  <c r="J185" s="1"/>
  <c r="E204"/>
  <c r="H205"/>
  <c r="J205" s="1"/>
  <c r="H175"/>
  <c r="J175" s="1"/>
  <c r="E174"/>
  <c r="H174" s="1"/>
  <c r="J174" s="1"/>
  <c r="E235"/>
  <c r="H235" s="1"/>
  <c r="J235" s="1"/>
  <c r="H236"/>
  <c r="J236" s="1"/>
  <c r="E165"/>
  <c r="H166"/>
  <c r="J166" s="1"/>
  <c r="E155"/>
  <c r="H156"/>
  <c r="J156" s="1"/>
  <c r="E194"/>
  <c r="H195"/>
  <c r="J195" s="1"/>
  <c r="E220"/>
  <c r="H221"/>
  <c r="J221" s="1"/>
  <c r="E226"/>
  <c r="H226" s="1"/>
  <c r="J226" s="1"/>
  <c r="H227"/>
  <c r="J227" s="1"/>
  <c r="G191"/>
  <c r="G12" s="1"/>
  <c r="E46"/>
  <c r="H46" s="1"/>
  <c r="J46" s="1"/>
  <c r="H47"/>
  <c r="J47" s="1"/>
  <c r="F211" i="41"/>
  <c r="E85" i="36"/>
  <c r="H85" s="1"/>
  <c r="J85" s="1"/>
  <c r="F12"/>
  <c r="E45"/>
  <c r="H45" s="1"/>
  <c r="J45" s="1"/>
  <c r="E348"/>
  <c r="E323"/>
  <c r="E313"/>
  <c r="E292"/>
  <c r="H292" s="1"/>
  <c r="J292" s="1"/>
  <c r="E240"/>
  <c r="H240" s="1"/>
  <c r="J240" s="1"/>
  <c r="E59"/>
  <c r="H59" s="1"/>
  <c r="J59" s="1"/>
  <c r="E30"/>
  <c r="E92"/>
  <c r="H92" s="1"/>
  <c r="J92" s="1"/>
  <c r="E254"/>
  <c r="H254" s="1"/>
  <c r="J254" s="1"/>
  <c r="E336"/>
  <c r="E318"/>
  <c r="E297"/>
  <c r="H297" s="1"/>
  <c r="J297" s="1"/>
  <c r="E281"/>
  <c r="H281" s="1"/>
  <c r="J281" s="1"/>
  <c r="E139"/>
  <c r="E131" s="1"/>
  <c r="E113"/>
  <c r="E76"/>
  <c r="H76" s="1"/>
  <c r="J76" s="1"/>
  <c r="G207" i="74"/>
  <c r="G206" s="1"/>
  <c r="G205" s="1"/>
  <c r="G192" s="1"/>
  <c r="G373"/>
  <c r="G372" s="1"/>
  <c r="G371" s="1"/>
  <c r="G370" s="1"/>
  <c r="G369" s="1"/>
  <c r="G359" s="1"/>
  <c r="I374"/>
  <c r="AA374" s="1"/>
  <c r="I299"/>
  <c r="AA299" s="1"/>
  <c r="I301"/>
  <c r="AA301" s="1"/>
  <c r="I302"/>
  <c r="AA302" s="1"/>
  <c r="I304"/>
  <c r="AA304" s="1"/>
  <c r="I305"/>
  <c r="AA305" s="1"/>
  <c r="I306"/>
  <c r="AA306" s="1"/>
  <c r="I332"/>
  <c r="AA332" s="1"/>
  <c r="G295"/>
  <c r="I296"/>
  <c r="AA296" s="1"/>
  <c r="I297"/>
  <c r="AA297" s="1"/>
  <c r="G285"/>
  <c r="G284" s="1"/>
  <c r="G283" s="1"/>
  <c r="G282" s="1"/>
  <c r="G281" s="1"/>
  <c r="D68" i="2"/>
  <c r="H343" i="74"/>
  <c r="H342" s="1"/>
  <c r="H341" s="1"/>
  <c r="H340" s="1"/>
  <c r="H339" s="1"/>
  <c r="H300"/>
  <c r="H298" s="1"/>
  <c r="H294" s="1"/>
  <c r="H293" s="1"/>
  <c r="H292" s="1"/>
  <c r="H280" s="1"/>
  <c r="H279" s="1"/>
  <c r="H39"/>
  <c r="H35" s="1"/>
  <c r="H31" s="1"/>
  <c r="H30" s="1"/>
  <c r="H14" s="1"/>
  <c r="H13" s="1"/>
  <c r="H388"/>
  <c r="H387" s="1"/>
  <c r="H375"/>
  <c r="H372" s="1"/>
  <c r="H253"/>
  <c r="H232"/>
  <c r="H245"/>
  <c r="H244" s="1"/>
  <c r="H243" s="1"/>
  <c r="H261"/>
  <c r="H260" s="1"/>
  <c r="H259" s="1"/>
  <c r="I263"/>
  <c r="AA263" s="1"/>
  <c r="H271"/>
  <c r="H270" s="1"/>
  <c r="H269" s="1"/>
  <c r="H268" s="1"/>
  <c r="H223"/>
  <c r="H222" s="1"/>
  <c r="H221" s="1"/>
  <c r="H220" s="1"/>
  <c r="H200"/>
  <c r="H199" s="1"/>
  <c r="H198" s="1"/>
  <c r="H197" s="1"/>
  <c r="H207"/>
  <c r="H206" s="1"/>
  <c r="H205" s="1"/>
  <c r="H167"/>
  <c r="H183"/>
  <c r="H120"/>
  <c r="C91" i="2"/>
  <c r="E203" i="36" l="1"/>
  <c r="H203" s="1"/>
  <c r="J203" s="1"/>
  <c r="H204"/>
  <c r="J204" s="1"/>
  <c r="H155"/>
  <c r="J155" s="1"/>
  <c r="E151"/>
  <c r="E164"/>
  <c r="H165"/>
  <c r="J165" s="1"/>
  <c r="E193"/>
  <c r="H194"/>
  <c r="J194" s="1"/>
  <c r="E219"/>
  <c r="H220"/>
  <c r="J220" s="1"/>
  <c r="F11" i="41"/>
  <c r="H11" s="1"/>
  <c r="J11" s="1"/>
  <c r="E91" i="2"/>
  <c r="E84" i="36"/>
  <c r="H84" s="1"/>
  <c r="J84" s="1"/>
  <c r="E112"/>
  <c r="E277"/>
  <c r="H277" s="1"/>
  <c r="J277" s="1"/>
  <c r="E296"/>
  <c r="H296" s="1"/>
  <c r="J296" s="1"/>
  <c r="E317"/>
  <c r="E253"/>
  <c r="H253" s="1"/>
  <c r="J253" s="1"/>
  <c r="E29"/>
  <c r="E291"/>
  <c r="H291" s="1"/>
  <c r="J291" s="1"/>
  <c r="E335"/>
  <c r="H371" i="74"/>
  <c r="H370" s="1"/>
  <c r="H369" s="1"/>
  <c r="H359" s="1"/>
  <c r="G294"/>
  <c r="G293" s="1"/>
  <c r="G292" s="1"/>
  <c r="G280" s="1"/>
  <c r="G279" s="1"/>
  <c r="G12" s="1"/>
  <c r="D91" i="2"/>
  <c r="G91" s="1"/>
  <c r="E163" i="36" l="1"/>
  <c r="H163" s="1"/>
  <c r="J163" s="1"/>
  <c r="H164"/>
  <c r="J164" s="1"/>
  <c r="E150"/>
  <c r="H150" s="1"/>
  <c r="J150" s="1"/>
  <c r="H151"/>
  <c r="J151" s="1"/>
  <c r="E192"/>
  <c r="H192" s="1"/>
  <c r="J192" s="1"/>
  <c r="H193"/>
  <c r="J193" s="1"/>
  <c r="H219"/>
  <c r="J219" s="1"/>
  <c r="E218"/>
  <c r="E13"/>
  <c r="H13" s="1"/>
  <c r="J13" s="1"/>
  <c r="E252"/>
  <c r="H252" s="1"/>
  <c r="J252" s="1"/>
  <c r="E109"/>
  <c r="E290"/>
  <c r="H290" s="1"/>
  <c r="J290" s="1"/>
  <c r="H214" i="74"/>
  <c r="H231"/>
  <c r="H230" s="1"/>
  <c r="H234"/>
  <c r="H233" s="1"/>
  <c r="I19"/>
  <c r="AA19" s="1"/>
  <c r="I21"/>
  <c r="AA21" s="1"/>
  <c r="I26"/>
  <c r="AA26" s="1"/>
  <c r="I28"/>
  <c r="AA28" s="1"/>
  <c r="I34"/>
  <c r="AA34" s="1"/>
  <c r="I37"/>
  <c r="AA37" s="1"/>
  <c r="I40"/>
  <c r="AA40" s="1"/>
  <c r="I42"/>
  <c r="AA42" s="1"/>
  <c r="I44"/>
  <c r="AA44" s="1"/>
  <c r="I49"/>
  <c r="AA49" s="1"/>
  <c r="I51"/>
  <c r="AA51" s="1"/>
  <c r="I55"/>
  <c r="AA55" s="1"/>
  <c r="I57"/>
  <c r="AA57" s="1"/>
  <c r="I58"/>
  <c r="AA58" s="1"/>
  <c r="I59"/>
  <c r="AA59" s="1"/>
  <c r="I61"/>
  <c r="AA61" s="1"/>
  <c r="I62"/>
  <c r="AA62" s="1"/>
  <c r="I67"/>
  <c r="AA67" s="1"/>
  <c r="I68"/>
  <c r="AA68" s="1"/>
  <c r="I73"/>
  <c r="AA73" s="1"/>
  <c r="I77"/>
  <c r="AA77" s="1"/>
  <c r="I81"/>
  <c r="AA81" s="1"/>
  <c r="I85"/>
  <c r="AA85" s="1"/>
  <c r="I87"/>
  <c r="AA87" s="1"/>
  <c r="I88"/>
  <c r="AA88" s="1"/>
  <c r="I93"/>
  <c r="AA93" s="1"/>
  <c r="I97"/>
  <c r="AA97" s="1"/>
  <c r="I100"/>
  <c r="AA100" s="1"/>
  <c r="I105"/>
  <c r="AA105" s="1"/>
  <c r="I110"/>
  <c r="AA110" s="1"/>
  <c r="I111"/>
  <c r="AA111" s="1"/>
  <c r="I113"/>
  <c r="AA113" s="1"/>
  <c r="I114"/>
  <c r="AA114" s="1"/>
  <c r="I115"/>
  <c r="AA115" s="1"/>
  <c r="I116"/>
  <c r="AA116" s="1"/>
  <c r="I117"/>
  <c r="AA117" s="1"/>
  <c r="I119"/>
  <c r="AA119" s="1"/>
  <c r="I126"/>
  <c r="AA126" s="1"/>
  <c r="I129"/>
  <c r="AA129" s="1"/>
  <c r="I130"/>
  <c r="AA130" s="1"/>
  <c r="I135"/>
  <c r="AA135" s="1"/>
  <c r="I138"/>
  <c r="AA138" s="1"/>
  <c r="I144"/>
  <c r="AA144" s="1"/>
  <c r="I150"/>
  <c r="AA150" s="1"/>
  <c r="I156"/>
  <c r="AA156" s="1"/>
  <c r="I158"/>
  <c r="AA158" s="1"/>
  <c r="I161"/>
  <c r="AA161" s="1"/>
  <c r="I163"/>
  <c r="AA163" s="1"/>
  <c r="I164"/>
  <c r="AA164" s="1"/>
  <c r="I166"/>
  <c r="AA166" s="1"/>
  <c r="I173"/>
  <c r="AA173" s="1"/>
  <c r="I176"/>
  <c r="AA176" s="1"/>
  <c r="I177"/>
  <c r="AA177" s="1"/>
  <c r="I182"/>
  <c r="AA182" s="1"/>
  <c r="I189"/>
  <c r="AA189" s="1"/>
  <c r="I190"/>
  <c r="AA190" s="1"/>
  <c r="I191"/>
  <c r="AA191" s="1"/>
  <c r="I211"/>
  <c r="AA211" s="1"/>
  <c r="I212"/>
  <c r="AA212" s="1"/>
  <c r="I224"/>
  <c r="AA224" s="1"/>
  <c r="I226"/>
  <c r="AA226" s="1"/>
  <c r="I228"/>
  <c r="AA228" s="1"/>
  <c r="I232"/>
  <c r="AA232" s="1"/>
  <c r="I237"/>
  <c r="AA237" s="1"/>
  <c r="I242"/>
  <c r="AA242" s="1"/>
  <c r="I246"/>
  <c r="AA246" s="1"/>
  <c r="I247"/>
  <c r="AA247" s="1"/>
  <c r="I256"/>
  <c r="AA256" s="1"/>
  <c r="I262"/>
  <c r="AA262" s="1"/>
  <c r="I266"/>
  <c r="AA266" s="1"/>
  <c r="I267"/>
  <c r="AA267" s="1"/>
  <c r="I272"/>
  <c r="AA272" s="1"/>
  <c r="I274"/>
  <c r="AA274" s="1"/>
  <c r="I278"/>
  <c r="AA278" s="1"/>
  <c r="I289"/>
  <c r="AA289" s="1"/>
  <c r="I290"/>
  <c r="AA290" s="1"/>
  <c r="I291"/>
  <c r="AA291" s="1"/>
  <c r="I311"/>
  <c r="AA311" s="1"/>
  <c r="I313"/>
  <c r="AA313" s="1"/>
  <c r="I318"/>
  <c r="AA318" s="1"/>
  <c r="I319"/>
  <c r="AA319" s="1"/>
  <c r="I323"/>
  <c r="AA323" s="1"/>
  <c r="I326"/>
  <c r="AA326" s="1"/>
  <c r="I338"/>
  <c r="AA338" s="1"/>
  <c r="I344"/>
  <c r="AA344" s="1"/>
  <c r="I350"/>
  <c r="AA350" s="1"/>
  <c r="I352"/>
  <c r="AA352" s="1"/>
  <c r="I356"/>
  <c r="AA356" s="1"/>
  <c r="I357"/>
  <c r="AA357" s="1"/>
  <c r="I358"/>
  <c r="AA358" s="1"/>
  <c r="I366"/>
  <c r="AA366" s="1"/>
  <c r="I367"/>
  <c r="AA367" s="1"/>
  <c r="I368"/>
  <c r="AA368" s="1"/>
  <c r="I389"/>
  <c r="AA389" s="1"/>
  <c r="I391"/>
  <c r="AA391" s="1"/>
  <c r="I392"/>
  <c r="AA392" s="1"/>
  <c r="I396"/>
  <c r="AA396" s="1"/>
  <c r="I400"/>
  <c r="AA400" s="1"/>
  <c r="I403"/>
  <c r="AA403" s="1"/>
  <c r="I404"/>
  <c r="AA404" s="1"/>
  <c r="D65" i="2"/>
  <c r="D81"/>
  <c r="D79" s="1"/>
  <c r="D64" s="1"/>
  <c r="G14"/>
  <c r="G15"/>
  <c r="G17"/>
  <c r="G18"/>
  <c r="G19"/>
  <c r="G20"/>
  <c r="G24"/>
  <c r="G26"/>
  <c r="G28"/>
  <c r="G30"/>
  <c r="G31"/>
  <c r="G34"/>
  <c r="G36"/>
  <c r="G37"/>
  <c r="G39"/>
  <c r="G40"/>
  <c r="G41"/>
  <c r="G42"/>
  <c r="G43"/>
  <c r="G46"/>
  <c r="G47"/>
  <c r="G48"/>
  <c r="G49"/>
  <c r="G51"/>
  <c r="G53"/>
  <c r="G54"/>
  <c r="G55"/>
  <c r="G56"/>
  <c r="G57"/>
  <c r="G59"/>
  <c r="G60"/>
  <c r="G61"/>
  <c r="G62"/>
  <c r="G63"/>
  <c r="F112" i="74"/>
  <c r="I112" s="1"/>
  <c r="AA112" s="1"/>
  <c r="F109"/>
  <c r="I109" s="1"/>
  <c r="AA109" s="1"/>
  <c r="H218" i="36" l="1"/>
  <c r="J218" s="1"/>
  <c r="E191"/>
  <c r="H191" s="1"/>
  <c r="J191" s="1"/>
  <c r="E12"/>
  <c r="H12" s="1"/>
  <c r="J12" s="1"/>
  <c r="H213" i="74"/>
  <c r="H192" s="1"/>
  <c r="H229"/>
  <c r="H219"/>
  <c r="D96" i="2"/>
  <c r="F50" i="74"/>
  <c r="I50" s="1"/>
  <c r="AA50" s="1"/>
  <c r="H12" l="1"/>
  <c r="F33"/>
  <c r="F32" l="1"/>
  <c r="I33"/>
  <c r="AA33" s="1"/>
  <c r="I32" l="1"/>
  <c r="AA32" s="1"/>
  <c r="F310"/>
  <c r="I310" s="1"/>
  <c r="AA310" s="1"/>
  <c r="F214" l="1"/>
  <c r="F303"/>
  <c r="I303" s="1"/>
  <c r="AA303" s="1"/>
  <c r="F300" l="1"/>
  <c r="F298" s="1"/>
  <c r="I298" s="1"/>
  <c r="AA298" s="1"/>
  <c r="I214"/>
  <c r="AA214" s="1"/>
  <c r="F213"/>
  <c r="I213" s="1"/>
  <c r="AA213" s="1"/>
  <c r="F377"/>
  <c r="I377" s="1"/>
  <c r="AA377" s="1"/>
  <c r="I300" l="1"/>
  <c r="AA300" s="1"/>
  <c r="F295"/>
  <c r="F285"/>
  <c r="I285" s="1"/>
  <c r="AA285" s="1"/>
  <c r="F236"/>
  <c r="F225"/>
  <c r="I225" s="1"/>
  <c r="AA225" s="1"/>
  <c r="F227"/>
  <c r="I227" s="1"/>
  <c r="AA227" s="1"/>
  <c r="F294" l="1"/>
  <c r="I294" s="1"/>
  <c r="AA294" s="1"/>
  <c r="I295"/>
  <c r="AA295" s="1"/>
  <c r="F235"/>
  <c r="I235" s="1"/>
  <c r="AA235" s="1"/>
  <c r="I236"/>
  <c r="AA236" s="1"/>
  <c r="F245"/>
  <c r="F207"/>
  <c r="F127"/>
  <c r="I127" s="1"/>
  <c r="AA127" s="1"/>
  <c r="F125"/>
  <c r="I125" s="1"/>
  <c r="AA125" s="1"/>
  <c r="F402"/>
  <c r="I402" s="1"/>
  <c r="AA402" s="1"/>
  <c r="F399"/>
  <c r="I399" s="1"/>
  <c r="AA399" s="1"/>
  <c r="F395"/>
  <c r="F390"/>
  <c r="I390" s="1"/>
  <c r="AA390" s="1"/>
  <c r="F388"/>
  <c r="I388" s="1"/>
  <c r="AA388" s="1"/>
  <c r="F383"/>
  <c r="F375"/>
  <c r="I375" s="1"/>
  <c r="AA375" s="1"/>
  <c r="F373"/>
  <c r="F365"/>
  <c r="F355"/>
  <c r="F351"/>
  <c r="I351" s="1"/>
  <c r="AA351" s="1"/>
  <c r="F349"/>
  <c r="I349" s="1"/>
  <c r="AA349" s="1"/>
  <c r="F343"/>
  <c r="F337"/>
  <c r="F331"/>
  <c r="F325"/>
  <c r="I325" s="1"/>
  <c r="AA325" s="1"/>
  <c r="F322"/>
  <c r="I322" s="1"/>
  <c r="AA322" s="1"/>
  <c r="F317"/>
  <c r="F312"/>
  <c r="I312" s="1"/>
  <c r="AA312" s="1"/>
  <c r="F293"/>
  <c r="F288"/>
  <c r="I288" s="1"/>
  <c r="AA288" s="1"/>
  <c r="F277"/>
  <c r="F273"/>
  <c r="I273" s="1"/>
  <c r="AA273" s="1"/>
  <c r="F271"/>
  <c r="F265"/>
  <c r="F261"/>
  <c r="F255"/>
  <c r="F253" s="1"/>
  <c r="I253" s="1"/>
  <c r="AA253" s="1"/>
  <c r="F250"/>
  <c r="F248"/>
  <c r="F241"/>
  <c r="F231"/>
  <c r="F223"/>
  <c r="F210"/>
  <c r="F209" s="1"/>
  <c r="F203"/>
  <c r="I203" s="1"/>
  <c r="AA203" s="1"/>
  <c r="F200"/>
  <c r="I200" s="1"/>
  <c r="AA200" s="1"/>
  <c r="F195"/>
  <c r="F188"/>
  <c r="F181"/>
  <c r="F175"/>
  <c r="I175" s="1"/>
  <c r="AA175" s="1"/>
  <c r="F172"/>
  <c r="F162"/>
  <c r="I162" s="1"/>
  <c r="AA162" s="1"/>
  <c r="F160"/>
  <c r="F157"/>
  <c r="I157" s="1"/>
  <c r="AA157" s="1"/>
  <c r="F155"/>
  <c r="I155" s="1"/>
  <c r="AA155" s="1"/>
  <c r="F149"/>
  <c r="F143"/>
  <c r="F137"/>
  <c r="I137" s="1"/>
  <c r="AA137" s="1"/>
  <c r="F134"/>
  <c r="I134" s="1"/>
  <c r="AA134" s="1"/>
  <c r="F118"/>
  <c r="I118" s="1"/>
  <c r="AA118" s="1"/>
  <c r="F108"/>
  <c r="I108" s="1"/>
  <c r="AA108" s="1"/>
  <c r="F104"/>
  <c r="F99"/>
  <c r="F96"/>
  <c r="F92"/>
  <c r="F84"/>
  <c r="F80"/>
  <c r="F76"/>
  <c r="F72"/>
  <c r="F66"/>
  <c r="F60"/>
  <c r="I60" s="1"/>
  <c r="AA60" s="1"/>
  <c r="F56"/>
  <c r="I56" s="1"/>
  <c r="AA56" s="1"/>
  <c r="F54"/>
  <c r="I54" s="1"/>
  <c r="AA54" s="1"/>
  <c r="F48"/>
  <c r="F43"/>
  <c r="I43" s="1"/>
  <c r="AA43" s="1"/>
  <c r="F39"/>
  <c r="I39" s="1"/>
  <c r="AA39" s="1"/>
  <c r="F36"/>
  <c r="I36" s="1"/>
  <c r="AA36" s="1"/>
  <c r="F27"/>
  <c r="I27" s="1"/>
  <c r="AA27" s="1"/>
  <c r="F25"/>
  <c r="F20"/>
  <c r="I20" s="1"/>
  <c r="AA20" s="1"/>
  <c r="F18"/>
  <c r="F35" l="1"/>
  <c r="I35" s="1"/>
  <c r="AA35" s="1"/>
  <c r="I248"/>
  <c r="AA248" s="1"/>
  <c r="I250"/>
  <c r="AA250" s="1"/>
  <c r="F24"/>
  <c r="I25"/>
  <c r="AA25" s="1"/>
  <c r="F159"/>
  <c r="I159" s="1"/>
  <c r="AA159" s="1"/>
  <c r="I160"/>
  <c r="AA160" s="1"/>
  <c r="F194"/>
  <c r="I195"/>
  <c r="AA195" s="1"/>
  <c r="F222"/>
  <c r="I223"/>
  <c r="AA223" s="1"/>
  <c r="F240"/>
  <c r="I241"/>
  <c r="AA241" s="1"/>
  <c r="F249"/>
  <c r="F254"/>
  <c r="I254" s="1"/>
  <c r="AA254" s="1"/>
  <c r="I255"/>
  <c r="AA255" s="1"/>
  <c r="F264"/>
  <c r="I264" s="1"/>
  <c r="AA264" s="1"/>
  <c r="I265"/>
  <c r="AA265" s="1"/>
  <c r="F364"/>
  <c r="I365"/>
  <c r="AA365" s="1"/>
  <c r="F244"/>
  <c r="I244" s="1"/>
  <c r="AA244" s="1"/>
  <c r="I245"/>
  <c r="AA245" s="1"/>
  <c r="F133"/>
  <c r="F136"/>
  <c r="I136" s="1"/>
  <c r="AA136" s="1"/>
  <c r="F17"/>
  <c r="I17" s="1"/>
  <c r="AA17" s="1"/>
  <c r="I18"/>
  <c r="AA18" s="1"/>
  <c r="F148"/>
  <c r="I149"/>
  <c r="AA149" s="1"/>
  <c r="I209"/>
  <c r="AA209" s="1"/>
  <c r="I210"/>
  <c r="AA210" s="1"/>
  <c r="F230"/>
  <c r="I231"/>
  <c r="AA231" s="1"/>
  <c r="F259"/>
  <c r="I259" s="1"/>
  <c r="AA259" s="1"/>
  <c r="I261"/>
  <c r="AA261" s="1"/>
  <c r="F270"/>
  <c r="I271"/>
  <c r="AA271" s="1"/>
  <c r="F275"/>
  <c r="I275" s="1"/>
  <c r="AA275" s="1"/>
  <c r="I277"/>
  <c r="AA277" s="1"/>
  <c r="F292"/>
  <c r="I292" s="1"/>
  <c r="AA292" s="1"/>
  <c r="I293"/>
  <c r="AA293" s="1"/>
  <c r="F372"/>
  <c r="I372" s="1"/>
  <c r="AA372" s="1"/>
  <c r="I373"/>
  <c r="AA373" s="1"/>
  <c r="F382"/>
  <c r="I382" s="1"/>
  <c r="AA382" s="1"/>
  <c r="I383"/>
  <c r="AA383" s="1"/>
  <c r="F206"/>
  <c r="I206" s="1"/>
  <c r="AA206" s="1"/>
  <c r="I207"/>
  <c r="AA207" s="1"/>
  <c r="F342"/>
  <c r="I342" s="1"/>
  <c r="AA342" s="1"/>
  <c r="I343"/>
  <c r="AA343" s="1"/>
  <c r="F187"/>
  <c r="I187" s="1"/>
  <c r="AA187" s="1"/>
  <c r="I188"/>
  <c r="AA188" s="1"/>
  <c r="F171"/>
  <c r="I172"/>
  <c r="AA172" s="1"/>
  <c r="F180"/>
  <c r="I181"/>
  <c r="AA181" s="1"/>
  <c r="F132"/>
  <c r="I133"/>
  <c r="AA133" s="1"/>
  <c r="F142"/>
  <c r="I142" s="1"/>
  <c r="AA142" s="1"/>
  <c r="I143"/>
  <c r="AA143" s="1"/>
  <c r="F71"/>
  <c r="I72"/>
  <c r="AA72" s="1"/>
  <c r="F79"/>
  <c r="I80"/>
  <c r="AA80" s="1"/>
  <c r="F91"/>
  <c r="I91" s="1"/>
  <c r="AA91" s="1"/>
  <c r="I92"/>
  <c r="AA92" s="1"/>
  <c r="F98"/>
  <c r="I98" s="1"/>
  <c r="AA98" s="1"/>
  <c r="I99"/>
  <c r="AA99" s="1"/>
  <c r="F47"/>
  <c r="I48"/>
  <c r="AA48" s="1"/>
  <c r="F65"/>
  <c r="F63" s="1"/>
  <c r="I63" s="1"/>
  <c r="AA63" s="1"/>
  <c r="I66"/>
  <c r="AA66" s="1"/>
  <c r="F75"/>
  <c r="I76"/>
  <c r="AA76" s="1"/>
  <c r="F83"/>
  <c r="I84"/>
  <c r="AA84" s="1"/>
  <c r="F95"/>
  <c r="I95" s="1"/>
  <c r="AA95" s="1"/>
  <c r="I96"/>
  <c r="AA96" s="1"/>
  <c r="F103"/>
  <c r="I104"/>
  <c r="AA104" s="1"/>
  <c r="F394"/>
  <c r="I394" s="1"/>
  <c r="AA394" s="1"/>
  <c r="I395"/>
  <c r="AA395" s="1"/>
  <c r="F354"/>
  <c r="I355"/>
  <c r="AA355" s="1"/>
  <c r="F330"/>
  <c r="I331"/>
  <c r="AA331" s="1"/>
  <c r="F316"/>
  <c r="I316" s="1"/>
  <c r="AA316" s="1"/>
  <c r="I317"/>
  <c r="AA317" s="1"/>
  <c r="F336"/>
  <c r="I337"/>
  <c r="AA337" s="1"/>
  <c r="F243"/>
  <c r="F90"/>
  <c r="F107"/>
  <c r="F284"/>
  <c r="F94"/>
  <c r="I94" s="1"/>
  <c r="AA94" s="1"/>
  <c r="F53"/>
  <c r="F341"/>
  <c r="F276"/>
  <c r="I276" s="1"/>
  <c r="AA276" s="1"/>
  <c r="F398"/>
  <c r="F124"/>
  <c r="F260"/>
  <c r="I260" s="1"/>
  <c r="AA260" s="1"/>
  <c r="F309"/>
  <c r="F146"/>
  <c r="F154"/>
  <c r="F321"/>
  <c r="F387"/>
  <c r="F315"/>
  <c r="I315" s="1"/>
  <c r="AA315" s="1"/>
  <c r="F199"/>
  <c r="F186"/>
  <c r="F141"/>
  <c r="I141" s="1"/>
  <c r="AA141" s="1"/>
  <c r="F140"/>
  <c r="F86"/>
  <c r="I86" s="1"/>
  <c r="AA86" s="1"/>
  <c r="F16"/>
  <c r="I16" s="1"/>
  <c r="AA16" s="1"/>
  <c r="F15"/>
  <c r="I15" s="1"/>
  <c r="AA15" s="1"/>
  <c r="C68" i="2"/>
  <c r="C58"/>
  <c r="F31" i="74" l="1"/>
  <c r="I249"/>
  <c r="AA249" s="1"/>
  <c r="I243"/>
  <c r="AA243" s="1"/>
  <c r="G58" i="2"/>
  <c r="E58"/>
  <c r="F205" i="74"/>
  <c r="I205" s="1"/>
  <c r="AA205" s="1"/>
  <c r="F198"/>
  <c r="I199"/>
  <c r="AA199" s="1"/>
  <c r="F269"/>
  <c r="I270"/>
  <c r="AA270" s="1"/>
  <c r="F229"/>
  <c r="I229" s="1"/>
  <c r="AA229" s="1"/>
  <c r="I230"/>
  <c r="AA230" s="1"/>
  <c r="F147"/>
  <c r="I147" s="1"/>
  <c r="AA147" s="1"/>
  <c r="I148"/>
  <c r="AA148" s="1"/>
  <c r="F363"/>
  <c r="I364"/>
  <c r="AA364" s="1"/>
  <c r="F239"/>
  <c r="I240"/>
  <c r="AA240" s="1"/>
  <c r="F221"/>
  <c r="I222"/>
  <c r="AA222" s="1"/>
  <c r="F193"/>
  <c r="I193" s="1"/>
  <c r="AA193" s="1"/>
  <c r="I194"/>
  <c r="AA194" s="1"/>
  <c r="F23"/>
  <c r="I23" s="1"/>
  <c r="I24"/>
  <c r="AA24" s="1"/>
  <c r="F145"/>
  <c r="I145" s="1"/>
  <c r="AA145" s="1"/>
  <c r="I146"/>
  <c r="AA146" s="1"/>
  <c r="F371"/>
  <c r="I387"/>
  <c r="AA387" s="1"/>
  <c r="F153"/>
  <c r="I153" s="1"/>
  <c r="AA153" s="1"/>
  <c r="I154"/>
  <c r="AA154" s="1"/>
  <c r="F283"/>
  <c r="I284"/>
  <c r="AA284" s="1"/>
  <c r="F340"/>
  <c r="I340" s="1"/>
  <c r="AA340" s="1"/>
  <c r="I341"/>
  <c r="AA341" s="1"/>
  <c r="F185"/>
  <c r="I186"/>
  <c r="AA186" s="1"/>
  <c r="F179"/>
  <c r="I180"/>
  <c r="AA180" s="1"/>
  <c r="F170"/>
  <c r="I171"/>
  <c r="AA171" s="1"/>
  <c r="F139"/>
  <c r="I139" s="1"/>
  <c r="AA139" s="1"/>
  <c r="I140"/>
  <c r="AA140" s="1"/>
  <c r="F123"/>
  <c r="I124"/>
  <c r="AA124" s="1"/>
  <c r="F131"/>
  <c r="I131" s="1"/>
  <c r="AA131" s="1"/>
  <c r="I132"/>
  <c r="AA132" s="1"/>
  <c r="F106"/>
  <c r="I107"/>
  <c r="AA107" s="1"/>
  <c r="F89"/>
  <c r="I89" s="1"/>
  <c r="AA89" s="1"/>
  <c r="I90"/>
  <c r="AA90" s="1"/>
  <c r="F102"/>
  <c r="I102" s="1"/>
  <c r="AA102" s="1"/>
  <c r="I103"/>
  <c r="AA103" s="1"/>
  <c r="F82"/>
  <c r="I82" s="1"/>
  <c r="AA82" s="1"/>
  <c r="I83"/>
  <c r="AA83" s="1"/>
  <c r="F74"/>
  <c r="I74" s="1"/>
  <c r="AA74" s="1"/>
  <c r="I75"/>
  <c r="AA75" s="1"/>
  <c r="F64"/>
  <c r="I64" s="1"/>
  <c r="AA64" s="1"/>
  <c r="I65"/>
  <c r="AA65" s="1"/>
  <c r="F46"/>
  <c r="I47"/>
  <c r="AA47" s="1"/>
  <c r="F78"/>
  <c r="I78" s="1"/>
  <c r="AA78" s="1"/>
  <c r="I79"/>
  <c r="AA79" s="1"/>
  <c r="F70"/>
  <c r="I71"/>
  <c r="AA71" s="1"/>
  <c r="F52"/>
  <c r="I52" s="1"/>
  <c r="AA52" s="1"/>
  <c r="I53"/>
  <c r="AA53" s="1"/>
  <c r="F151"/>
  <c r="I151" s="1"/>
  <c r="AA151" s="1"/>
  <c r="F397"/>
  <c r="I397" s="1"/>
  <c r="AA397" s="1"/>
  <c r="I398"/>
  <c r="AA398" s="1"/>
  <c r="F353"/>
  <c r="I354"/>
  <c r="AA354" s="1"/>
  <c r="F320"/>
  <c r="I321"/>
  <c r="AA321" s="1"/>
  <c r="F308"/>
  <c r="I309"/>
  <c r="AA309" s="1"/>
  <c r="F335"/>
  <c r="I336"/>
  <c r="AA336" s="1"/>
  <c r="F329"/>
  <c r="I330"/>
  <c r="AA330" s="1"/>
  <c r="F393"/>
  <c r="C25" i="2"/>
  <c r="I31" i="74" l="1"/>
  <c r="AA31" s="1"/>
  <c r="F30"/>
  <c r="I30" s="1"/>
  <c r="AA30" s="1"/>
  <c r="G25" i="2"/>
  <c r="E25"/>
  <c r="F152" i="74"/>
  <c r="I152" s="1"/>
  <c r="AA152" s="1"/>
  <c r="F282"/>
  <c r="I283"/>
  <c r="AA283" s="1"/>
  <c r="F370"/>
  <c r="I370" s="1"/>
  <c r="AA370" s="1"/>
  <c r="I371"/>
  <c r="AA371" s="1"/>
  <c r="F22"/>
  <c r="I22" s="1"/>
  <c r="AA22" s="1"/>
  <c r="AA23"/>
  <c r="I221"/>
  <c r="AA221" s="1"/>
  <c r="F220"/>
  <c r="F234"/>
  <c r="I239"/>
  <c r="AA239" s="1"/>
  <c r="I363"/>
  <c r="AA363" s="1"/>
  <c r="F362"/>
  <c r="F268"/>
  <c r="I268" s="1"/>
  <c r="AA268" s="1"/>
  <c r="I269"/>
  <c r="AA269" s="1"/>
  <c r="F197"/>
  <c r="F192" s="1"/>
  <c r="I198"/>
  <c r="AA198" s="1"/>
  <c r="F184"/>
  <c r="I185"/>
  <c r="AA185" s="1"/>
  <c r="F169"/>
  <c r="I170"/>
  <c r="AA170" s="1"/>
  <c r="F178"/>
  <c r="I178" s="1"/>
  <c r="AA178" s="1"/>
  <c r="I179"/>
  <c r="AA179" s="1"/>
  <c r="F122"/>
  <c r="I123"/>
  <c r="AA123" s="1"/>
  <c r="I70"/>
  <c r="AA70" s="1"/>
  <c r="F69"/>
  <c r="I69" s="1"/>
  <c r="AA69" s="1"/>
  <c r="F45"/>
  <c r="I46"/>
  <c r="AA46" s="1"/>
  <c r="F101"/>
  <c r="I101" s="1"/>
  <c r="AA101" s="1"/>
  <c r="I106"/>
  <c r="AA106" s="1"/>
  <c r="F369"/>
  <c r="I393"/>
  <c r="AA393" s="1"/>
  <c r="F348"/>
  <c r="I348" s="1"/>
  <c r="AA348" s="1"/>
  <c r="I353"/>
  <c r="AA353" s="1"/>
  <c r="F347"/>
  <c r="F328"/>
  <c r="I329"/>
  <c r="AA329" s="1"/>
  <c r="F334"/>
  <c r="I335"/>
  <c r="AA335" s="1"/>
  <c r="F307"/>
  <c r="I307" s="1"/>
  <c r="AA307" s="1"/>
  <c r="I308"/>
  <c r="AA308" s="1"/>
  <c r="F314"/>
  <c r="I320"/>
  <c r="AA320" s="1"/>
  <c r="I192" l="1"/>
  <c r="AA192" s="1"/>
  <c r="I197"/>
  <c r="AA197" s="1"/>
  <c r="I234"/>
  <c r="AA234" s="1"/>
  <c r="F233"/>
  <c r="F281"/>
  <c r="I281" s="1"/>
  <c r="AA281" s="1"/>
  <c r="I282"/>
  <c r="AA282" s="1"/>
  <c r="I362"/>
  <c r="AA362" s="1"/>
  <c r="F361"/>
  <c r="I220"/>
  <c r="AA220" s="1"/>
  <c r="F183"/>
  <c r="I183" s="1"/>
  <c r="AA183" s="1"/>
  <c r="I184"/>
  <c r="AA184" s="1"/>
  <c r="I169"/>
  <c r="AA169" s="1"/>
  <c r="F168"/>
  <c r="F121"/>
  <c r="I122"/>
  <c r="AA122" s="1"/>
  <c r="I45"/>
  <c r="AA45" s="1"/>
  <c r="F14"/>
  <c r="I369"/>
  <c r="AA369" s="1"/>
  <c r="F346"/>
  <c r="I347"/>
  <c r="AA347" s="1"/>
  <c r="I314"/>
  <c r="AA314" s="1"/>
  <c r="F333"/>
  <c r="I333" s="1"/>
  <c r="AA333" s="1"/>
  <c r="I334"/>
  <c r="AA334" s="1"/>
  <c r="F327"/>
  <c r="I327" s="1"/>
  <c r="AA327" s="1"/>
  <c r="I328"/>
  <c r="AA328" s="1"/>
  <c r="F280" l="1"/>
  <c r="I280" s="1"/>
  <c r="AA280" s="1"/>
  <c r="I233"/>
  <c r="AA233" s="1"/>
  <c r="F219"/>
  <c r="I361"/>
  <c r="AA361" s="1"/>
  <c r="F360"/>
  <c r="F167"/>
  <c r="I167" s="1"/>
  <c r="AA167" s="1"/>
  <c r="I168"/>
  <c r="AA168" s="1"/>
  <c r="I121"/>
  <c r="AA121" s="1"/>
  <c r="F120"/>
  <c r="I120" s="1"/>
  <c r="AA120" s="1"/>
  <c r="I14"/>
  <c r="AA14" s="1"/>
  <c r="F13"/>
  <c r="I13" s="1"/>
  <c r="AA13" s="1"/>
  <c r="F345"/>
  <c r="F339" s="1"/>
  <c r="I346"/>
  <c r="F279" l="1"/>
  <c r="I279" s="1"/>
  <c r="AA279" s="1"/>
  <c r="I219"/>
  <c r="AA219" s="1"/>
  <c r="AA346"/>
  <c r="I360"/>
  <c r="AA360" s="1"/>
  <c r="F359"/>
  <c r="I359" s="1"/>
  <c r="AA359" s="1"/>
  <c r="I345"/>
  <c r="F12" l="1"/>
  <c r="I12" s="1"/>
  <c r="AA12" s="1"/>
  <c r="AA345"/>
  <c r="I339"/>
  <c r="AA339" s="1"/>
  <c r="C81" i="2"/>
  <c r="C29"/>
  <c r="C27"/>
  <c r="C23"/>
  <c r="E23" s="1"/>
  <c r="G29" l="1"/>
  <c r="E29"/>
  <c r="G27"/>
  <c r="E27"/>
  <c r="G81"/>
  <c r="E81"/>
  <c r="C79"/>
  <c r="C22"/>
  <c r="G23"/>
  <c r="G22" l="1"/>
  <c r="E22"/>
  <c r="G79"/>
  <c r="E79"/>
  <c r="C65"/>
  <c r="C64" l="1"/>
  <c r="E64" l="1"/>
  <c r="G64" s="1"/>
  <c r="C52"/>
  <c r="C50"/>
  <c r="C45"/>
  <c r="E45" s="1"/>
  <c r="C38"/>
  <c r="C35"/>
  <c r="C33"/>
  <c r="E33" s="1"/>
  <c r="C21"/>
  <c r="C16"/>
  <c r="C13"/>
  <c r="E13" s="1"/>
  <c r="G16" l="1"/>
  <c r="E16"/>
  <c r="G38"/>
  <c r="E38"/>
  <c r="G50"/>
  <c r="E50"/>
  <c r="G21"/>
  <c r="E21"/>
  <c r="G35"/>
  <c r="E35"/>
  <c r="G52"/>
  <c r="E52"/>
  <c r="C12"/>
  <c r="G13"/>
  <c r="C32"/>
  <c r="G33"/>
  <c r="C44"/>
  <c r="G45"/>
  <c r="C11"/>
  <c r="E11" s="1"/>
  <c r="G11" s="1"/>
  <c r="G44" l="1"/>
  <c r="E44"/>
  <c r="G12"/>
  <c r="E12"/>
  <c r="G32"/>
  <c r="E32"/>
  <c r="C96"/>
  <c r="E96" s="1"/>
  <c r="G96" s="1"/>
</calcChain>
</file>

<file path=xl/sharedStrings.xml><?xml version="1.0" encoding="utf-8"?>
<sst xmlns="http://schemas.openxmlformats.org/spreadsheetml/2006/main" count="3441" uniqueCount="862">
  <si>
    <t>1 13 01995 05 0000 130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</si>
  <si>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</si>
  <si>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</si>
  <si>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</si>
  <si>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</si>
  <si>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</si>
  <si>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</si>
  <si>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</si>
  <si>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</si>
  <si>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</si>
  <si>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</si>
  <si>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</si>
  <si>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</si>
  <si>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</si>
  <si>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</si>
  <si>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</si>
  <si>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</si>
  <si>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ИТОГО: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</si>
  <si>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</si>
  <si>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</si>
  <si>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</si>
  <si>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</si>
  <si>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</si>
  <si>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</si>
  <si>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</si>
  <si>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</si>
  <si>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</si>
  <si>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</si>
  <si>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</si>
  <si>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</si>
  <si>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</si>
  <si>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</si>
  <si>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</si>
  <si>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</si>
  <si>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</si>
  <si>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</si>
  <si>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1 11 05013 13 0000 120</t>
  </si>
  <si>
    <t>1 14 06013 13 0000 430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</si>
  <si>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</si>
  <si>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</si>
  <si>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</si>
  <si>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</si>
  <si>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</si>
  <si>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</si>
  <si>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</si>
  <si>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</si>
  <si>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</si>
  <si>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</si>
  <si>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</si>
  <si>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</si>
  <si>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</si>
  <si>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</si>
  <si>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</si>
  <si>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</si>
  <si>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</si>
  <si>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</si>
  <si>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</si>
  <si>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</si>
  <si>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</si>
  <si>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</si>
  <si>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</si>
  <si>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</si>
  <si>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</si>
  <si>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</si>
  <si>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</si>
  <si>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</si>
  <si>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</si>
  <si>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</si>
  <si>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</si>
  <si>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</si>
  <si>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</si>
  <si>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</si>
  <si>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</si>
  <si>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</si>
  <si>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</si>
  <si>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</si>
  <si>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</si>
  <si>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</si>
  <si>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</si>
  <si>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</si>
  <si>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</si>
  <si>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</si>
  <si>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</si>
  <si>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</si>
  <si>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</si>
  <si>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</si>
  <si>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</si>
  <si>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</si>
  <si>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</si>
  <si>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</si>
  <si>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</si>
  <si>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</si>
  <si>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</si>
  <si>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</si>
  <si>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</si>
  <si>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</si>
  <si>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</si>
  <si>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</si>
  <si>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</si>
  <si>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</si>
  <si>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</si>
  <si>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</si>
  <si>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</si>
  <si>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</si>
  <si>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</si>
  <si>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</si>
  <si>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</si>
  <si>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1 14 02053 05 0000 410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</si>
  <si>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</si>
  <si>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</si>
  <si>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</si>
  <si>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</si>
  <si>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</si>
  <si>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</si>
  <si>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</si>
  <si>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</si>
  <si>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</si>
  <si>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</si>
  <si>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</si>
  <si>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</si>
  <si>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</si>
  <si>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</si>
  <si>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</si>
  <si>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</si>
  <si>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</si>
  <si>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</si>
  <si>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</si>
  <si>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</si>
  <si>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</si>
  <si>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</si>
  <si>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</si>
  <si>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</si>
  <si>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</si>
  <si>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</si>
  <si>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</si>
  <si>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</si>
  <si>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</si>
  <si>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</si>
  <si>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</si>
  <si>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</si>
  <si>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</si>
  <si>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</si>
  <si>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</si>
  <si>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</si>
  <si>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</si>
  <si>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</si>
  <si>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</si>
  <si>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</si>
  <si>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</si>
  <si>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</si>
  <si>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</si>
  <si>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</si>
  <si>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</si>
  <si>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</si>
  <si>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</si>
  <si>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</si>
  <si>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</si>
  <si>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</si>
  <si>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</si>
  <si>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</si>
  <si>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</si>
  <si>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</si>
  <si>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</si>
  <si>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</si>
  <si>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</si>
  <si>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</si>
  <si>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</si>
  <si>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</si>
  <si>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</si>
  <si>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</si>
  <si>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</si>
  <si>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Бирагзангского сельского поселения</t>
  </si>
  <si>
    <t>1 14 06013 10 0000 430</t>
  </si>
  <si>
    <t>1 11 05013 05 0000 120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</si>
  <si>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</si>
  <si>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</si>
  <si>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</si>
  <si>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</si>
  <si>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</si>
  <si>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</si>
  <si>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</si>
  <si>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</si>
  <si>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</si>
  <si>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</si>
  <si>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</si>
  <si>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</si>
  <si>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АМС Мизурского сельского поселения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</si>
  <si>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</si>
  <si>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</si>
  <si>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</si>
  <si>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</si>
  <si>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</si>
  <si>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</si>
  <si>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</si>
  <si>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</si>
  <si>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</si>
  <si>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</si>
  <si>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</si>
  <si>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</si>
  <si>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</si>
  <si>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</si>
  <si>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</si>
  <si>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</si>
  <si>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</si>
  <si>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</si>
  <si>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</si>
  <si>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</si>
  <si>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</si>
  <si>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</si>
  <si>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</si>
  <si>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</si>
  <si>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</si>
  <si>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</si>
  <si>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</si>
  <si>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</si>
  <si>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</si>
  <si>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</si>
  <si>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</si>
  <si>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</si>
  <si>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1 05 03000 01 0000 110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</si>
  <si>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</si>
  <si>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</si>
  <si>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</si>
  <si>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</si>
  <si>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</si>
  <si>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</si>
  <si>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</si>
  <si>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</si>
  <si>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</si>
  <si>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</si>
  <si>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</si>
  <si>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</si>
  <si>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</si>
  <si>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</si>
  <si>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</si>
  <si>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</si>
  <si>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</si>
  <si>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</si>
  <si>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</si>
  <si>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</si>
  <si>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</si>
  <si>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</si>
  <si>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</si>
  <si>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</si>
  <si>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</si>
  <si>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</si>
  <si>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</si>
  <si>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</si>
  <si>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</si>
  <si>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</si>
  <si>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</si>
  <si>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</si>
  <si>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</si>
  <si>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</si>
  <si>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</si>
  <si>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</si>
  <si>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</si>
  <si>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</si>
  <si>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</si>
  <si>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</si>
  <si>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</si>
  <si>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</si>
  <si>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</si>
  <si>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</si>
  <si>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</si>
  <si>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</si>
  <si>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</si>
  <si>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</si>
  <si>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</si>
  <si>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</si>
  <si>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</si>
  <si>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</si>
  <si>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</si>
  <si>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</si>
  <si>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</si>
  <si>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</si>
  <si>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</si>
  <si>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</si>
  <si>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</si>
  <si>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</si>
  <si>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</si>
  <si>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</si>
  <si>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</si>
  <si>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</si>
  <si>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</si>
  <si>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</si>
  <si>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</si>
  <si>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</si>
  <si>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</si>
  <si>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</si>
  <si>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</si>
  <si>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</si>
  <si>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</si>
  <si>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</si>
  <si>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</si>
  <si>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</si>
  <si>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</si>
  <si>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</si>
  <si>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</si>
  <si>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</si>
  <si>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</si>
  <si>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</si>
  <si>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</si>
  <si>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</si>
  <si>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</si>
  <si>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</si>
  <si>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</si>
  <si>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</si>
  <si>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</si>
  <si>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</si>
  <si>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</si>
  <si>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</si>
  <si>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</si>
  <si>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</si>
  <si>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</si>
  <si>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</si>
  <si>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</si>
  <si>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</si>
  <si>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</si>
  <si>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</si>
  <si>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</si>
  <si>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</si>
  <si>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</si>
  <si>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</si>
  <si>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</si>
  <si>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</si>
  <si>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</si>
  <si>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</si>
  <si>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</si>
  <si>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</si>
  <si>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</si>
  <si>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</si>
  <si>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</si>
  <si>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</si>
  <si>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</si>
  <si>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</si>
  <si>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</si>
  <si>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</si>
  <si>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</si>
  <si>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</si>
  <si>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</si>
  <si>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</si>
  <si>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</si>
  <si>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</si>
  <si>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</si>
  <si>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</si>
  <si>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</si>
  <si>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</si>
  <si>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</si>
  <si>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</si>
  <si>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</si>
  <si>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</si>
  <si>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</si>
  <si>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</si>
  <si>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</si>
  <si>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</si>
  <si>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</si>
  <si>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</si>
  <si>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</si>
  <si>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</si>
  <si>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</si>
  <si>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</si>
  <si>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</si>
  <si>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</si>
  <si>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</si>
  <si>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</si>
  <si>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</si>
  <si>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</si>
  <si>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</si>
  <si>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</si>
  <si>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</si>
  <si>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</si>
  <si>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</si>
  <si>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</si>
  <si>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</si>
  <si>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</si>
  <si>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</si>
  <si>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</si>
  <si>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</si>
  <si>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развитие социальной и инженерной инфраструктуры, улучшение жилищных условий граждан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</si>
  <si>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</si>
  <si>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</si>
  <si>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</si>
  <si>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</si>
  <si>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</si>
  <si>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</si>
  <si>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</si>
  <si>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</si>
  <si>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</si>
  <si>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</si>
  <si>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</si>
  <si>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</si>
  <si>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</si>
  <si>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</si>
  <si>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</si>
  <si>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</si>
  <si>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</si>
  <si>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</si>
  <si>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</si>
  <si>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</si>
  <si>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</si>
  <si>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</si>
  <si>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</si>
  <si>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</si>
  <si>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</si>
  <si>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</si>
  <si>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</si>
  <si>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</si>
  <si>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</si>
  <si>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</si>
  <si>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</si>
  <si>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</si>
  <si>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</si>
  <si>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</si>
  <si>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</si>
  <si>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</si>
  <si>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</si>
  <si>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</si>
  <si>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</si>
  <si>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</si>
  <si>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</si>
  <si>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</si>
  <si>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</si>
  <si>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</si>
  <si>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</si>
  <si>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</si>
  <si>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</si>
  <si>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</si>
  <si>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</si>
  <si>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</si>
  <si>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</si>
  <si>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</si>
  <si>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</si>
  <si>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</si>
  <si>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</si>
  <si>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</si>
  <si>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</si>
  <si>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</si>
  <si>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</si>
  <si>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</si>
  <si>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</si>
  <si>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</si>
  <si>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</si>
  <si>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</si>
  <si>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</si>
  <si>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</si>
  <si>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</si>
  <si>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</si>
  <si>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</si>
  <si>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</si>
  <si>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</si>
  <si>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</si>
  <si>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</si>
  <si>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</si>
  <si>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</si>
  <si>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</si>
  <si>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</si>
  <si>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</si>
  <si>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</si>
  <si>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</si>
  <si>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</si>
  <si>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</si>
  <si>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</si>
  <si>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</si>
  <si>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</si>
  <si>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</si>
  <si>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</si>
  <si>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</si>
  <si>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</si>
  <si>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</si>
  <si>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</si>
  <si>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</si>
  <si>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</si>
  <si>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</si>
  <si>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</si>
  <si>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</si>
  <si>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</si>
  <si>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</si>
  <si>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</si>
  <si>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</si>
  <si>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</si>
  <si>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</si>
  <si>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</si>
  <si>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</si>
  <si>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</si>
  <si>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</si>
  <si>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</si>
  <si>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</si>
  <si>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</si>
  <si>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</si>
  <si>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</si>
  <si>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</si>
  <si>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</si>
  <si>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</si>
  <si>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</si>
  <si>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</si>
  <si>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</si>
  <si>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</si>
  <si>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</si>
  <si>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</si>
  <si>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</si>
  <si>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</si>
  <si>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</si>
  <si>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</si>
  <si>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19 0 03 43000</t>
  </si>
  <si>
    <t>19 0 02 44000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</si>
  <si>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</si>
  <si>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Устройство остановочных павильонов</t>
  </si>
  <si>
    <t>18 0 00 0000</t>
  </si>
  <si>
    <t>18 1 00 0000</t>
  </si>
  <si>
    <t>18 1 00 40600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</si>
  <si>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</si>
  <si>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</si>
  <si>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</si>
  <si>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</si>
  <si>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</si>
  <si>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</si>
  <si>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</si>
  <si>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</si>
  <si>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</si>
  <si>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</si>
  <si>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Софинансирование мероприятий ФЦП "Устойчивое развитие сельских территорий на 2014-2017 гг.и на период до 2020 года"</t>
  </si>
  <si>
    <t>Основное мероприятие: cтроительство и капитальный ремонт дорог местного значения</t>
  </si>
  <si>
    <t>Подпрограмма "Устойчивое развитие сельских территорий Алагирского района на 2014-2017 гг. и на период до 2020 года"</t>
  </si>
  <si>
    <t>Муниципальная программа "Доступная среда на территории Алагирского раойна на 2018-2020 гг."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</si>
  <si>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</si>
  <si>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</si>
  <si>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</si>
  <si>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</si>
  <si>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</si>
  <si>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</si>
  <si>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</si>
  <si>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</si>
  <si>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</si>
  <si>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</si>
  <si>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</si>
  <si>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</si>
  <si>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</si>
  <si>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</si>
  <si>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</si>
  <si>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</si>
  <si>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</si>
  <si>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</si>
  <si>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</si>
  <si>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</si>
  <si>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</si>
  <si>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</si>
  <si>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</si>
  <si>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</si>
  <si>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</si>
  <si>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</si>
  <si>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</si>
  <si>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</si>
  <si>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</si>
  <si>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</si>
  <si>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</si>
  <si>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</si>
  <si>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</si>
  <si>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</si>
  <si>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</si>
  <si>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</si>
  <si>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>19 0 03 00000</t>
  </si>
  <si>
    <t>15 1 01 L467А</t>
  </si>
  <si>
    <t>2 02 20216 05 0000 150</t>
  </si>
  <si>
    <t>2 02 25519 05 0000 150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</si>
  <si>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</si>
  <si>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</si>
  <si>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</si>
  <si>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</si>
  <si>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</si>
  <si>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</si>
  <si>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</si>
  <si>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</si>
  <si>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</si>
  <si>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</si>
  <si>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</si>
  <si>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</si>
  <si>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</si>
  <si>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</si>
  <si>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</si>
  <si>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</si>
  <si>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</si>
  <si>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</si>
  <si>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</si>
  <si>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</si>
  <si>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</si>
  <si>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</si>
  <si>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</si>
  <si>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</si>
  <si>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</si>
  <si>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</si>
  <si>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</si>
  <si>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</si>
  <si>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</si>
  <si>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2 02 35120 05 0000 151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</si>
  <si>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</si>
  <si>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</si>
  <si>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</si>
  <si>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</si>
  <si>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</si>
  <si>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</si>
  <si>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</si>
  <si>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</si>
  <si>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</si>
  <si>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</si>
  <si>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</si>
  <si>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</si>
  <si>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</si>
  <si>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</si>
  <si>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</si>
  <si>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</si>
  <si>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</si>
  <si>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</si>
  <si>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</si>
  <si>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</si>
  <si>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</si>
  <si>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</si>
  <si>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</si>
  <si>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</si>
  <si>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</si>
  <si>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</si>
  <si>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</si>
  <si>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</si>
  <si>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2 02 40000 00 0000 150</t>
  </si>
  <si>
    <t xml:space="preserve"> 000 1161012301 0000 140</t>
  </si>
  <si>
    <t xml:space="preserve"> 000 1161012901 0000 140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</si>
  <si>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</si>
  <si>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</si>
  <si>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</si>
  <si>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</si>
  <si>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</si>
  <si>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</si>
  <si>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</si>
  <si>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</si>
  <si>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</si>
  <si>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</si>
  <si>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</si>
  <si>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</si>
  <si>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</si>
  <si>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</si>
  <si>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</si>
  <si>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</si>
  <si>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</si>
  <si>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</si>
  <si>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</si>
  <si>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</si>
  <si>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</si>
  <si>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</si>
  <si>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</si>
  <si>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</si>
  <si>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</si>
  <si>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</si>
  <si>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</si>
  <si>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</si>
  <si>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</si>
  <si>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</si>
  <si>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</si>
  <si>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</si>
  <si>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</si>
  <si>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</si>
  <si>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</si>
  <si>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</si>
  <si>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</si>
  <si>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</si>
  <si>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</si>
  <si>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</si>
  <si>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</si>
  <si>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</si>
  <si>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</si>
  <si>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</si>
  <si>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</si>
  <si>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</si>
  <si>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</si>
  <si>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</si>
  <si>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</si>
  <si>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</si>
  <si>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</si>
  <si>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</si>
  <si>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</si>
  <si>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</si>
  <si>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</si>
  <si>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</si>
  <si>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</si>
  <si>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</si>
  <si>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</si>
  <si>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</si>
  <si>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</si>
  <si>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</si>
  <si>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</si>
  <si>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</si>
  <si>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</si>
  <si>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</si>
  <si>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</si>
  <si>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</si>
  <si>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</si>
  <si>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</si>
  <si>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</si>
  <si>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"Развитие образования в Алагирском районе на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</si>
  <si>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</si>
  <si>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</si>
  <si>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</si>
  <si>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</si>
  <si>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</si>
  <si>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</si>
  <si>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</si>
  <si>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</si>
  <si>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</si>
  <si>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</si>
  <si>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</si>
  <si>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</si>
  <si>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</si>
  <si>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</si>
  <si>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Дотации на выравнивание бюджетной обеспеченности городских поселений из районного фонда финансовой поддержки</t>
  </si>
  <si>
    <t>Субсидии бюджетным учреждениям (ПФДО)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</si>
  <si>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</si>
  <si>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</si>
  <si>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</si>
  <si>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</si>
  <si>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</si>
  <si>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</si>
  <si>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</si>
  <si>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</si>
  <si>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</si>
  <si>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</si>
  <si>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</si>
  <si>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</si>
  <si>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</si>
  <si>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</si>
  <si>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 xml:space="preserve">Субсидия бюджетам муниципальных районов на поддержку отрасли культуры </t>
  </si>
  <si>
    <t>2 02 25519 05 0001 150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</si>
  <si>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 годов"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</si>
  <si>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</si>
  <si>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243</t>
  </si>
  <si>
    <t>Иные закупки товаров, работ и услуг для обеспечения государственных (муниципальных) нужд (игр.площ)</t>
  </si>
  <si>
    <t>Софинансирование к программе "Переселение граждан из аварийного жилья"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</si>
  <si>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</si>
  <si>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</si>
  <si>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</si>
  <si>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</si>
  <si>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</si>
  <si>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</si>
  <si>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11 2 02 00000</t>
  </si>
  <si>
    <t>21 2 F2 00000</t>
  </si>
  <si>
    <t xml:space="preserve"> Доходы бюджета муниципального образования Алагирский район  на 2022 год                                      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</si>
  <si>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2022 год </t>
  </si>
  <si>
    <t xml:space="preserve">Ведомственная структура расходов бюджета муниципального образования Алагирский район на 2022 год                   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</si>
  <si>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</si>
  <si>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>03 1 01 R5190</t>
  </si>
  <si>
    <t>03 1 01 L5190</t>
  </si>
  <si>
    <t>2 02 25590 05 0000 150</t>
  </si>
  <si>
    <t>Субсидия бюджетам муниципальных районов на  техническое оснащение муниципальных музеев</t>
  </si>
  <si>
    <t>05 05</t>
  </si>
  <si>
    <t>21 2 F2 54240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</si>
  <si>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</si>
  <si>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Другие вопросы в области жилищно-коммунального хозяйства</t>
  </si>
  <si>
    <t>03 2 02 R5900</t>
  </si>
  <si>
    <t>03 2 02 L5900</t>
  </si>
  <si>
    <t>03 2 01 L5900</t>
  </si>
  <si>
    <t>0505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</si>
  <si>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</si>
  <si>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</si>
  <si>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«Повышение безопасности дорожного движения на территории Алагирского района Республики Северная Осетия Алания  на 2021 – 2023 годы.»</t>
  </si>
  <si>
    <t>Муниципальная программа "Развитие Единой дежурно-диспетчерской службы - 112" Алагирского района на 2021-2023гг</t>
  </si>
  <si>
    <t>Реализация мероприятий муниципальной программы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</si>
  <si>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</si>
  <si>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"Обеспечение жильем молодых семей в Алагирском районе" на 2021-2023 годы</t>
  </si>
  <si>
    <t>813</t>
  </si>
  <si>
    <t>Приложение 1</t>
  </si>
  <si>
    <t>+</t>
  </si>
  <si>
    <t>2 02 15002 05 0000 150</t>
  </si>
  <si>
    <t>2 02 30024 05 0104 150</t>
  </si>
  <si>
    <t>Приложение 2</t>
  </si>
  <si>
    <t>Приложение 3</t>
  </si>
  <si>
    <t xml:space="preserve">Софинансирование мероприятий </t>
  </si>
  <si>
    <t>тыс.руб</t>
  </si>
  <si>
    <t xml:space="preserve">Основное мероприятие: грантовая поддержка </t>
  </si>
  <si>
    <t>2 02 45424 05 0000 150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</si>
  <si>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</si>
  <si>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</si>
  <si>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бюджетам городских поселений</t>
  </si>
  <si>
    <t>99 2 00 42690</t>
  </si>
  <si>
    <t>19 0 02 10583</t>
  </si>
  <si>
    <t>Расходы на обустройство и содержание мест утилизации биологических отходов</t>
  </si>
  <si>
    <t>07 03</t>
  </si>
  <si>
    <t xml:space="preserve"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</si>
  <si>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2200,0</t>
  </si>
  <si>
    <t>1258,0</t>
  </si>
  <si>
    <t>Иные межбюджетные трансферты бюджетам городких поселений</t>
  </si>
  <si>
    <t>Приложение  11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</si>
  <si>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</si>
  <si>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</si>
  <si>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</si>
  <si>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изм</t>
  </si>
  <si>
    <t>Сумма</t>
  </si>
  <si>
    <t>Источники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</si>
  <si>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</si>
  <si>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</si>
  <si>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</si>
  <si>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</si>
  <si>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</si>
  <si>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</si>
  <si>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</si>
  <si>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</si>
  <si>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</si>
  <si>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</si>
  <si>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</si>
  <si>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</si>
  <si>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</si>
  <si>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</si>
  <si>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</si>
  <si>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</si>
  <si>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</si>
  <si>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</si>
  <si>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</si>
  <si>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</si>
  <si>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</si>
  <si>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</si>
  <si>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</si>
  <si>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</si>
  <si>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</si>
  <si>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</si>
  <si>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</si>
  <si>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</si>
  <si>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</si>
  <si>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</si>
  <si>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</si>
  <si>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</si>
  <si>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</si>
  <si>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</si>
  <si>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</si>
  <si>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</si>
  <si>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</si>
  <si>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</si>
  <si>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2022 год</t>
  </si>
  <si>
    <t xml:space="preserve">Источники финансирования дефицита бюджета муниципального образования Алагирский район на 2022 год                                                                                                                          </t>
  </si>
  <si>
    <t>проект</t>
  </si>
  <si>
    <t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</t>
  </si>
  <si>
    <t>Приложение 5</t>
  </si>
  <si>
    <t>Приложение 14</t>
  </si>
  <si>
    <t>изм (+,-)</t>
  </si>
  <si>
    <t>Распределение иных межбюджетных трансфертов, передаваемых бюджетам поселений из бюджета муниципального образования Алагирский район на 2022 год</t>
  </si>
  <si>
    <t xml:space="preserve"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 </t>
  </si>
  <si>
    <t>Приложение 4</t>
  </si>
  <si>
    <t>16 0 00 44000</t>
  </si>
  <si>
    <t>Образование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</si>
  <si>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</si>
  <si>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АМС Алагирского городского поселения</t>
  </si>
  <si>
    <t>АМС Майрамадагского сельского поселения</t>
  </si>
  <si>
    <t>АМС Рамоновского сельского поселения</t>
  </si>
  <si>
    <t>19 0 02 99700</t>
  </si>
  <si>
    <t>77 4 00 22700</t>
  </si>
  <si>
    <t>Поощрение достижения высоких социально-экономических показателей деятельности ОМС</t>
  </si>
  <si>
    <t>77 6 00 22700</t>
  </si>
  <si>
    <t>77 8 00 22700</t>
  </si>
  <si>
    <t>77 7 00 22700</t>
  </si>
  <si>
    <t>77 5 00 22700</t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</si>
  <si>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                  </t>
    </r>
    <r>
      <rPr>
        <u/>
        <sz val="9"/>
        <rFont val="Times New Roman"/>
        <family val="1"/>
        <charset val="204"/>
      </rPr>
      <t xml:space="preserve"> № 7-9-3 от  28.03.22г</t>
    </r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</si>
  <si>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 7-9-3 от  28.03.22г</t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</si>
  <si>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</t>
    </r>
    <r>
      <rPr>
        <u/>
        <sz val="10"/>
        <rFont val="Times New Roman"/>
        <family val="1"/>
        <charset val="204"/>
      </rPr>
      <t>№ 7-9-3 от  28.03.22г</t>
    </r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</si>
  <si>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</t>
    </r>
    <r>
      <rPr>
        <u/>
        <sz val="8"/>
        <rFont val="Times New Roman"/>
        <family val="1"/>
        <charset val="204"/>
      </rPr>
      <t>№ 7-9-3 от  28.03.22г</t>
    </r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</si>
  <si>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</t>
    </r>
    <r>
      <rPr>
        <u/>
        <sz val="9"/>
        <rFont val="Times New Roman"/>
        <family val="1"/>
        <charset val="204"/>
      </rPr>
      <t>№ 7-9-3 от  28.03.22г</t>
    </r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</si>
  <si>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 7-9-3 от 28.03.22г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</si>
</sst>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sz val="9"/>
      <color rgb="FF000000"/>
      <name val="Tahoma"/>
      <family val="2"/>
      <charset val="204"/>
    </font>
    <font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u/>
      <sz val="9"/>
      <name val="Times New Roman"/>
      <family val="1"/>
      <charset val="204"/>
    </font>
    <font>
      <u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" fillId="0" borderId="0"/>
    <xf numFmtId="0" fontId="24" fillId="0" borderId="6">
      <alignment vertical="top" wrapText="1"/>
    </xf>
    <xf numFmtId="49" fontId="26" fillId="0" borderId="6">
      <alignment horizontal="center" vertical="top" shrinkToFit="1"/>
    </xf>
    <xf numFmtId="4" fontId="24" fillId="4" borderId="6">
      <alignment horizontal="right" vertical="top" shrinkToFit="1"/>
    </xf>
    <xf numFmtId="49" fontId="30" fillId="0" borderId="6">
      <alignment horizontal="center"/>
    </xf>
    <xf numFmtId="0" fontId="30" fillId="0" borderId="7">
      <alignment horizontal="left" wrapText="1" indent="2"/>
    </xf>
  </cellStyleXfs>
  <cellXfs count="280">
    <xf numFmtId="0" fontId="0" fillId="0" borderId="0" xfId="0"/>
    <xf numFmtId="0" fontId="11" fillId="0" borderId="0" xfId="0" applyFont="1"/>
    <xf numFmtId="0" fontId="13" fillId="0" borderId="0" xfId="0" applyFont="1"/>
    <xf numFmtId="0" fontId="14" fillId="0" borderId="0" xfId="0" applyFont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5" fillId="0" borderId="0" xfId="0" applyFont="1"/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9" fillId="0" borderId="1" xfId="0" applyFont="1" applyBorder="1" applyAlignment="1">
      <alignment horizontal="left" vertical="center"/>
    </xf>
    <xf numFmtId="0" fontId="25" fillId="0" borderId="0" xfId="0" applyFont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5" fillId="0" borderId="1" xfId="8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1" fillId="0" borderId="5" xfId="0" applyFont="1" applyBorder="1"/>
    <xf numFmtId="164" fontId="18" fillId="0" borderId="5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10" fillId="0" borderId="1" xfId="3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3" fillId="0" borderId="1" xfId="3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49" fontId="27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8" fillId="0" borderId="1" xfId="3" applyFont="1" applyBorder="1" applyAlignment="1">
      <alignment vertical="top" wrapText="1"/>
    </xf>
    <xf numFmtId="0" fontId="16" fillId="0" borderId="1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8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0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8" fillId="0" borderId="1" xfId="3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49" fontId="9" fillId="0" borderId="1" xfId="3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15" fillId="0" borderId="1" xfId="3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164" fontId="0" fillId="0" borderId="0" xfId="0" applyNumberFormat="1"/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10" fillId="0" borderId="1" xfId="3" applyNumberFormat="1" applyFont="1" applyFill="1" applyBorder="1" applyAlignment="1">
      <alignment horizontal="center" vertical="top"/>
    </xf>
    <xf numFmtId="164" fontId="18" fillId="0" borderId="1" xfId="3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164" fontId="2" fillId="0" borderId="2" xfId="3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0" fillId="3" borderId="1" xfId="3" applyNumberFormat="1" applyFont="1" applyFill="1" applyBorder="1" applyAlignment="1">
      <alignment horizontal="center" vertical="top"/>
    </xf>
    <xf numFmtId="164" fontId="18" fillId="3" borderId="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4" fontId="3" fillId="0" borderId="3" xfId="3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5" fillId="0" borderId="1" xfId="7" applyNumberFormat="1" applyFont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4" fontId="10" fillId="0" borderId="1" xfId="3" applyNumberFormat="1" applyFont="1" applyFill="1" applyBorder="1" applyAlignment="1">
      <alignment horizontal="center" vertical="top"/>
    </xf>
    <xf numFmtId="0" fontId="18" fillId="0" borderId="1" xfId="3" applyNumberFormat="1" applyFont="1" applyFill="1" applyBorder="1" applyAlignment="1">
      <alignment horizontal="center" vertical="top"/>
    </xf>
    <xf numFmtId="4" fontId="18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49" fontId="10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0" fontId="18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9" fontId="28" fillId="0" borderId="1" xfId="5" applyFont="1" applyFill="1" applyBorder="1" applyAlignment="1" applyProtection="1">
      <alignment horizontal="center" vertical="top" shrinkToFit="1"/>
    </xf>
    <xf numFmtId="49" fontId="25" fillId="0" borderId="1" xfId="5" applyFont="1" applyFill="1" applyBorder="1" applyAlignment="1" applyProtection="1">
      <alignment horizontal="center" vertical="top" shrinkToFit="1"/>
    </xf>
    <xf numFmtId="0" fontId="10" fillId="3" borderId="1" xfId="0" applyNumberFormat="1" applyFont="1" applyFill="1" applyBorder="1" applyAlignment="1">
      <alignment horizontal="center" vertical="top" wrapText="1" shrinkToFit="1"/>
    </xf>
    <xf numFmtId="0" fontId="25" fillId="0" borderId="1" xfId="4" applyNumberFormat="1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3" borderId="1" xfId="3" applyNumberFormat="1" applyFont="1" applyFill="1" applyBorder="1" applyAlignment="1">
      <alignment horizontal="center" vertical="top" wrapText="1"/>
    </xf>
    <xf numFmtId="164" fontId="2" fillId="3" borderId="1" xfId="3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8" fillId="0" borderId="8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2" fillId="0" borderId="0" xfId="0" applyFont="1" applyAlignment="1">
      <alignment horizontal="right" vertical="top"/>
    </xf>
    <xf numFmtId="0" fontId="2" fillId="0" borderId="0" xfId="3" applyFont="1" applyBorder="1" applyAlignment="1">
      <alignment horizontal="center" vertical="top"/>
    </xf>
    <xf numFmtId="0" fontId="2" fillId="0" borderId="3" xfId="3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3" fillId="0" borderId="0" xfId="3" applyNumberFormat="1" applyFont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7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5" fillId="0" borderId="0" xfId="0" applyFont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3" fontId="9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16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64" fontId="3" fillId="0" borderId="0" xfId="0" applyNumberFormat="1" applyFont="1" applyFill="1" applyAlignment="1">
      <alignment horizontal="right" vertical="top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right" vertical="top" wrapText="1"/>
    </xf>
    <xf numFmtId="0" fontId="9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/>
    <xf numFmtId="0" fontId="16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3" fillId="0" borderId="0" xfId="0" applyFont="1" applyAlignment="1">
      <alignment horizontal="right" vertical="top"/>
    </xf>
    <xf numFmtId="0" fontId="4" fillId="0" borderId="0" xfId="0" applyFont="1" applyAlignment="1"/>
    <xf numFmtId="3" fontId="17" fillId="0" borderId="0" xfId="0" applyNumberFormat="1" applyFont="1" applyAlignment="1">
      <alignment horizontal="right" vertical="top" wrapText="1"/>
    </xf>
    <xf numFmtId="0" fontId="17" fillId="0" borderId="0" xfId="0" applyFont="1" applyAlignment="1"/>
    <xf numFmtId="0" fontId="16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5" fillId="0" borderId="0" xfId="0" applyFont="1" applyAlignment="1">
      <alignment horizontal="right" vertical="top" wrapText="1"/>
    </xf>
    <xf numFmtId="0" fontId="9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16" fillId="0" borderId="0" xfId="0" applyNumberFormat="1" applyFont="1" applyAlignment="1">
      <alignment horizontal="right" vertical="top" wrapText="1"/>
    </xf>
    <xf numFmtId="0" fontId="6" fillId="0" borderId="0" xfId="3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6" fillId="0" borderId="3" xfId="3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31" fillId="0" borderId="1" xfId="0" applyFont="1" applyBorder="1" applyAlignment="1">
      <alignment horizontal="left" vertical="top" wrapText="1"/>
    </xf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opLeftCell="A70" workbookViewId="0">
      <selection activeCell="M77" sqref="M77"/>
    </sheetView>
  </sheetViews>
  <sheetFormatPr defaultRowHeight="15"/>
  <cols>
    <col min="1" max="1" width="23" style="113" customWidth="1"/>
    <col min="2" max="2" width="41.5703125" style="113" customWidth="1"/>
    <col min="3" max="3" width="14.28515625" style="79" hidden="1" customWidth="1"/>
    <col min="4" max="4" width="12.5703125" style="163" hidden="1" customWidth="1"/>
    <col min="5" max="6" width="12.5703125" style="163" customWidth="1"/>
    <col min="7" max="7" width="15.42578125" style="161" customWidth="1"/>
    <col min="8" max="8" width="9.140625" customWidth="1"/>
  </cols>
  <sheetData>
    <row r="1" spans="1:15">
      <c r="C1" s="230" t="s">
        <v>767</v>
      </c>
      <c r="D1" s="231"/>
      <c r="E1" s="231"/>
      <c r="F1" s="231"/>
      <c r="G1" s="231"/>
    </row>
    <row r="2" spans="1:15" ht="72.75" customHeight="1">
      <c r="C2" s="240" t="s">
        <v>861</v>
      </c>
      <c r="D2" s="240"/>
      <c r="E2" s="240"/>
      <c r="F2" s="240"/>
      <c r="G2" s="240"/>
      <c r="H2" s="206"/>
      <c r="I2" s="205"/>
      <c r="J2" s="205"/>
      <c r="K2" s="205"/>
      <c r="L2" s="205"/>
      <c r="M2" s="205"/>
      <c r="N2" s="205"/>
      <c r="O2" s="205"/>
    </row>
    <row r="3" spans="1:15" ht="13.5" customHeight="1">
      <c r="C3" s="114"/>
    </row>
    <row r="4" spans="1:15" ht="16.5" customHeight="1">
      <c r="A4" s="234" t="s">
        <v>177</v>
      </c>
      <c r="B4" s="234"/>
      <c r="C4" s="234"/>
      <c r="D4" s="235"/>
      <c r="E4" s="235"/>
      <c r="F4" s="235"/>
      <c r="G4" s="235"/>
    </row>
    <row r="5" spans="1:15" ht="43.5" customHeight="1">
      <c r="A5" s="227"/>
      <c r="B5" s="240" t="s">
        <v>730</v>
      </c>
      <c r="C5" s="240"/>
      <c r="D5" s="240"/>
      <c r="E5" s="240"/>
      <c r="F5" s="240"/>
      <c r="G5" s="262"/>
    </row>
    <row r="6" spans="1:15" ht="12" customHeight="1">
      <c r="A6" s="115"/>
      <c r="B6" s="232"/>
      <c r="C6" s="232"/>
    </row>
    <row r="7" spans="1:15" ht="12.75">
      <c r="A7" s="236" t="s">
        <v>188</v>
      </c>
      <c r="B7" s="236"/>
      <c r="C7" s="236"/>
      <c r="D7" s="235"/>
      <c r="E7" s="235"/>
      <c r="F7" s="235"/>
      <c r="G7" s="235"/>
    </row>
    <row r="8" spans="1:15" ht="17.25" customHeight="1">
      <c r="A8" s="237" t="s">
        <v>743</v>
      </c>
      <c r="B8" s="237"/>
      <c r="C8" s="237"/>
      <c r="D8" s="238"/>
      <c r="E8" s="238"/>
      <c r="F8" s="238"/>
      <c r="G8" s="238"/>
    </row>
    <row r="9" spans="1:15" ht="22.5" customHeight="1">
      <c r="B9" s="116"/>
      <c r="C9" s="263" t="s">
        <v>52</v>
      </c>
      <c r="D9" s="264"/>
      <c r="E9" s="264"/>
      <c r="F9" s="264"/>
      <c r="G9" s="264"/>
    </row>
    <row r="10" spans="1:15" ht="42" customHeight="1">
      <c r="A10" s="89" t="s">
        <v>211</v>
      </c>
      <c r="B10" s="117" t="s">
        <v>295</v>
      </c>
      <c r="C10" s="118" t="s">
        <v>618</v>
      </c>
      <c r="D10" s="162" t="s">
        <v>768</v>
      </c>
      <c r="E10" s="226" t="s">
        <v>618</v>
      </c>
      <c r="F10" s="162" t="s">
        <v>768</v>
      </c>
      <c r="G10" s="118" t="s">
        <v>618</v>
      </c>
      <c r="H10" s="25"/>
    </row>
    <row r="11" spans="1:15" ht="29.25" customHeight="1">
      <c r="A11" s="233" t="s">
        <v>57</v>
      </c>
      <c r="B11" s="233"/>
      <c r="C11" s="87">
        <f>SUM(C12,C21,C32,C35,C38,C44,C52,C58,C16)</f>
        <v>484882</v>
      </c>
      <c r="D11" s="162"/>
      <c r="E11" s="164">
        <f>C11+D11</f>
        <v>484882</v>
      </c>
      <c r="F11" s="162"/>
      <c r="G11" s="164">
        <f>E11+F11</f>
        <v>484882</v>
      </c>
    </row>
    <row r="12" spans="1:15" ht="30.75" hidden="1" customHeight="1">
      <c r="A12" s="117" t="s">
        <v>123</v>
      </c>
      <c r="B12" s="119" t="s">
        <v>111</v>
      </c>
      <c r="C12" s="87">
        <f>C13</f>
        <v>91047</v>
      </c>
      <c r="D12" s="162"/>
      <c r="E12" s="164">
        <f t="shared" ref="E12:E75" si="0">C12+D12</f>
        <v>91047</v>
      </c>
      <c r="F12" s="162"/>
      <c r="G12" s="162">
        <f t="shared" ref="G12:G63" si="1">C12+D12</f>
        <v>91047</v>
      </c>
    </row>
    <row r="13" spans="1:15" ht="27" hidden="1" customHeight="1">
      <c r="A13" s="120" t="s">
        <v>120</v>
      </c>
      <c r="B13" s="95" t="s">
        <v>283</v>
      </c>
      <c r="C13" s="81">
        <f>SUM(C14,C15)</f>
        <v>91047</v>
      </c>
      <c r="D13" s="162"/>
      <c r="E13" s="164">
        <f t="shared" si="0"/>
        <v>91047</v>
      </c>
      <c r="F13" s="162"/>
      <c r="G13" s="162">
        <f t="shared" si="1"/>
        <v>91047</v>
      </c>
    </row>
    <row r="14" spans="1:15" ht="68.25" hidden="1" customHeight="1">
      <c r="A14" s="120" t="s">
        <v>124</v>
      </c>
      <c r="B14" s="26" t="s">
        <v>2</v>
      </c>
      <c r="C14" s="81">
        <v>72875</v>
      </c>
      <c r="D14" s="162"/>
      <c r="E14" s="164">
        <f t="shared" si="0"/>
        <v>72875</v>
      </c>
      <c r="F14" s="162"/>
      <c r="G14" s="162">
        <f t="shared" si="1"/>
        <v>72875</v>
      </c>
    </row>
    <row r="15" spans="1:15" ht="57" hidden="1" customHeight="1">
      <c r="A15" s="120" t="s">
        <v>124</v>
      </c>
      <c r="B15" s="26" t="s">
        <v>38</v>
      </c>
      <c r="C15" s="121">
        <v>18172</v>
      </c>
      <c r="D15" s="162"/>
      <c r="E15" s="164">
        <f t="shared" si="0"/>
        <v>18172</v>
      </c>
      <c r="F15" s="162"/>
      <c r="G15" s="162">
        <f t="shared" si="1"/>
        <v>18172</v>
      </c>
    </row>
    <row r="16" spans="1:15" ht="33" hidden="1" customHeight="1">
      <c r="A16" s="89" t="s">
        <v>212</v>
      </c>
      <c r="B16" s="40" t="s">
        <v>35</v>
      </c>
      <c r="C16" s="129">
        <f>SUM(C17:C20)</f>
        <v>21180</v>
      </c>
      <c r="D16" s="162"/>
      <c r="E16" s="164">
        <f t="shared" si="0"/>
        <v>21180</v>
      </c>
      <c r="F16" s="162"/>
      <c r="G16" s="162">
        <f t="shared" si="1"/>
        <v>21180</v>
      </c>
    </row>
    <row r="17" spans="1:7" ht="55.5" hidden="1" customHeight="1">
      <c r="A17" s="120" t="s">
        <v>528</v>
      </c>
      <c r="B17" s="21" t="s">
        <v>529</v>
      </c>
      <c r="C17" s="106">
        <v>9576</v>
      </c>
      <c r="D17" s="162"/>
      <c r="E17" s="164">
        <f t="shared" si="0"/>
        <v>9576</v>
      </c>
      <c r="F17" s="162"/>
      <c r="G17" s="162">
        <f t="shared" si="1"/>
        <v>9576</v>
      </c>
    </row>
    <row r="18" spans="1:7" ht="66.75" hidden="1" customHeight="1">
      <c r="A18" s="120" t="s">
        <v>530</v>
      </c>
      <c r="B18" s="21" t="s">
        <v>531</v>
      </c>
      <c r="C18" s="106">
        <v>53</v>
      </c>
      <c r="D18" s="162"/>
      <c r="E18" s="164">
        <f t="shared" si="0"/>
        <v>53</v>
      </c>
      <c r="F18" s="162"/>
      <c r="G18" s="162">
        <f t="shared" si="1"/>
        <v>53</v>
      </c>
    </row>
    <row r="19" spans="1:7" ht="53.25" hidden="1" customHeight="1">
      <c r="A19" s="120" t="s">
        <v>532</v>
      </c>
      <c r="B19" s="21" t="s">
        <v>533</v>
      </c>
      <c r="C19" s="106">
        <v>12752</v>
      </c>
      <c r="D19" s="162"/>
      <c r="E19" s="164">
        <f t="shared" si="0"/>
        <v>12752</v>
      </c>
      <c r="F19" s="162"/>
      <c r="G19" s="162">
        <f t="shared" si="1"/>
        <v>12752</v>
      </c>
    </row>
    <row r="20" spans="1:7" ht="52.5" hidden="1" customHeight="1">
      <c r="A20" s="120" t="s">
        <v>534</v>
      </c>
      <c r="B20" s="21" t="s">
        <v>535</v>
      </c>
      <c r="C20" s="106">
        <v>-1201</v>
      </c>
      <c r="D20" s="162"/>
      <c r="E20" s="164">
        <f t="shared" si="0"/>
        <v>-1201</v>
      </c>
      <c r="F20" s="162"/>
      <c r="G20" s="162">
        <f t="shared" si="1"/>
        <v>-1201</v>
      </c>
    </row>
    <row r="21" spans="1:7" ht="24" hidden="1" customHeight="1">
      <c r="A21" s="117" t="s">
        <v>316</v>
      </c>
      <c r="B21" s="40" t="s">
        <v>18</v>
      </c>
      <c r="C21" s="87">
        <f>SUM(C22,C27,C29,C31)</f>
        <v>36875</v>
      </c>
      <c r="D21" s="162"/>
      <c r="E21" s="164">
        <f t="shared" si="0"/>
        <v>36875</v>
      </c>
      <c r="F21" s="162"/>
      <c r="G21" s="162">
        <f t="shared" si="1"/>
        <v>36875</v>
      </c>
    </row>
    <row r="22" spans="1:7" ht="29.25" hidden="1" customHeight="1">
      <c r="A22" s="112" t="s">
        <v>78</v>
      </c>
      <c r="B22" s="59" t="s">
        <v>43</v>
      </c>
      <c r="C22" s="122">
        <f>C23+C25</f>
        <v>30810</v>
      </c>
      <c r="D22" s="162"/>
      <c r="E22" s="164">
        <f t="shared" si="0"/>
        <v>30810</v>
      </c>
      <c r="F22" s="162"/>
      <c r="G22" s="162">
        <f t="shared" si="1"/>
        <v>30810</v>
      </c>
    </row>
    <row r="23" spans="1:7" ht="27.75" hidden="1" customHeight="1">
      <c r="A23" s="112" t="s">
        <v>86</v>
      </c>
      <c r="B23" s="59" t="s">
        <v>55</v>
      </c>
      <c r="C23" s="122">
        <f>C24</f>
        <v>19910</v>
      </c>
      <c r="D23" s="162"/>
      <c r="E23" s="164">
        <f t="shared" si="0"/>
        <v>19910</v>
      </c>
      <c r="F23" s="162"/>
      <c r="G23" s="162">
        <f t="shared" si="1"/>
        <v>19910</v>
      </c>
    </row>
    <row r="24" spans="1:7" ht="31.5" hidden="1" customHeight="1">
      <c r="A24" s="112" t="s">
        <v>214</v>
      </c>
      <c r="B24" s="59" t="s">
        <v>55</v>
      </c>
      <c r="C24" s="122">
        <v>19910</v>
      </c>
      <c r="D24" s="162"/>
      <c r="E24" s="164">
        <f t="shared" si="0"/>
        <v>19910</v>
      </c>
      <c r="F24" s="162"/>
      <c r="G24" s="162">
        <f t="shared" si="1"/>
        <v>19910</v>
      </c>
    </row>
    <row r="25" spans="1:7" ht="42.75" hidden="1" customHeight="1">
      <c r="A25" s="112" t="s">
        <v>87</v>
      </c>
      <c r="B25" s="59" t="s">
        <v>56</v>
      </c>
      <c r="C25" s="122">
        <f>C26</f>
        <v>10900</v>
      </c>
      <c r="D25" s="162"/>
      <c r="E25" s="164">
        <f t="shared" si="0"/>
        <v>10900</v>
      </c>
      <c r="F25" s="162"/>
      <c r="G25" s="162">
        <f t="shared" si="1"/>
        <v>10900</v>
      </c>
    </row>
    <row r="26" spans="1:7" ht="43.5" hidden="1" customHeight="1">
      <c r="A26" s="112" t="s">
        <v>215</v>
      </c>
      <c r="B26" s="59" t="s">
        <v>56</v>
      </c>
      <c r="C26" s="122">
        <v>10900</v>
      </c>
      <c r="D26" s="162"/>
      <c r="E26" s="164">
        <f t="shared" si="0"/>
        <v>10900</v>
      </c>
      <c r="F26" s="162"/>
      <c r="G26" s="162">
        <f t="shared" si="1"/>
        <v>10900</v>
      </c>
    </row>
    <row r="27" spans="1:7" ht="30.75" hidden="1" customHeight="1">
      <c r="A27" s="120" t="s">
        <v>299</v>
      </c>
      <c r="B27" s="26" t="s">
        <v>175</v>
      </c>
      <c r="C27" s="121">
        <f>C28</f>
        <v>65</v>
      </c>
      <c r="D27" s="162"/>
      <c r="E27" s="164">
        <f t="shared" si="0"/>
        <v>65</v>
      </c>
      <c r="F27" s="162"/>
      <c r="G27" s="162">
        <f t="shared" si="1"/>
        <v>65</v>
      </c>
    </row>
    <row r="28" spans="1:7" ht="31.5" hidden="1" customHeight="1">
      <c r="A28" s="120" t="s">
        <v>216</v>
      </c>
      <c r="B28" s="26" t="s">
        <v>175</v>
      </c>
      <c r="C28" s="121">
        <v>65</v>
      </c>
      <c r="D28" s="162"/>
      <c r="E28" s="164">
        <f t="shared" si="0"/>
        <v>65</v>
      </c>
      <c r="F28" s="162"/>
      <c r="G28" s="162">
        <f t="shared" si="1"/>
        <v>65</v>
      </c>
    </row>
    <row r="29" spans="1:7" ht="21.75" hidden="1" customHeight="1">
      <c r="A29" s="120" t="s">
        <v>219</v>
      </c>
      <c r="B29" s="26" t="s">
        <v>19</v>
      </c>
      <c r="C29" s="121">
        <f>C30</f>
        <v>4900</v>
      </c>
      <c r="D29" s="162"/>
      <c r="E29" s="164">
        <f t="shared" si="0"/>
        <v>4900</v>
      </c>
      <c r="F29" s="162"/>
      <c r="G29" s="162">
        <f t="shared" si="1"/>
        <v>4900</v>
      </c>
    </row>
    <row r="30" spans="1:7" ht="21" hidden="1" customHeight="1">
      <c r="A30" s="120" t="s">
        <v>217</v>
      </c>
      <c r="B30" s="26" t="s">
        <v>62</v>
      </c>
      <c r="C30" s="121">
        <v>4900</v>
      </c>
      <c r="D30" s="162"/>
      <c r="E30" s="164">
        <f t="shared" si="0"/>
        <v>4900</v>
      </c>
      <c r="F30" s="162"/>
      <c r="G30" s="162">
        <f t="shared" si="1"/>
        <v>4900</v>
      </c>
    </row>
    <row r="31" spans="1:7" ht="40.5" hidden="1" customHeight="1">
      <c r="A31" s="120" t="s">
        <v>184</v>
      </c>
      <c r="B31" s="26" t="s">
        <v>185</v>
      </c>
      <c r="C31" s="121">
        <v>1100</v>
      </c>
      <c r="D31" s="162"/>
      <c r="E31" s="164">
        <f t="shared" si="0"/>
        <v>1100</v>
      </c>
      <c r="F31" s="162"/>
      <c r="G31" s="162">
        <f t="shared" si="1"/>
        <v>1100</v>
      </c>
    </row>
    <row r="32" spans="1:7" ht="21.75" hidden="1" customHeight="1">
      <c r="A32" s="117" t="s">
        <v>155</v>
      </c>
      <c r="B32" s="40" t="s">
        <v>156</v>
      </c>
      <c r="C32" s="86">
        <f>C33</f>
        <v>294500</v>
      </c>
      <c r="D32" s="162"/>
      <c r="E32" s="164">
        <f t="shared" si="0"/>
        <v>294500</v>
      </c>
      <c r="F32" s="162"/>
      <c r="G32" s="162">
        <f t="shared" si="1"/>
        <v>294500</v>
      </c>
    </row>
    <row r="33" spans="1:7" ht="29.25" hidden="1" customHeight="1">
      <c r="A33" s="123" t="s">
        <v>44</v>
      </c>
      <c r="B33" s="26" t="s">
        <v>45</v>
      </c>
      <c r="C33" s="121">
        <f>SUM(C34:C34)</f>
        <v>294500</v>
      </c>
      <c r="D33" s="162"/>
      <c r="E33" s="164">
        <f t="shared" si="0"/>
        <v>294500</v>
      </c>
      <c r="F33" s="162"/>
      <c r="G33" s="162">
        <f t="shared" si="1"/>
        <v>294500</v>
      </c>
    </row>
    <row r="34" spans="1:7" ht="32.25" hidden="1" customHeight="1">
      <c r="A34" s="123" t="s">
        <v>46</v>
      </c>
      <c r="B34" s="26" t="s">
        <v>47</v>
      </c>
      <c r="C34" s="121">
        <v>294500</v>
      </c>
      <c r="D34" s="162"/>
      <c r="E34" s="164">
        <f t="shared" si="0"/>
        <v>294500</v>
      </c>
      <c r="F34" s="162"/>
      <c r="G34" s="162">
        <f t="shared" si="1"/>
        <v>294500</v>
      </c>
    </row>
    <row r="35" spans="1:7" ht="26.25" hidden="1" customHeight="1">
      <c r="A35" s="117" t="s">
        <v>317</v>
      </c>
      <c r="B35" s="40" t="s">
        <v>318</v>
      </c>
      <c r="C35" s="86">
        <f>SUM(C36:C37)</f>
        <v>10000</v>
      </c>
      <c r="D35" s="162"/>
      <c r="E35" s="164">
        <f t="shared" si="0"/>
        <v>10000</v>
      </c>
      <c r="F35" s="162"/>
      <c r="G35" s="162">
        <f t="shared" si="1"/>
        <v>10000</v>
      </c>
    </row>
    <row r="36" spans="1:7" ht="41.25" hidden="1" customHeight="1">
      <c r="A36" s="120" t="s">
        <v>122</v>
      </c>
      <c r="B36" s="26" t="s">
        <v>48</v>
      </c>
      <c r="C36" s="121">
        <v>10000</v>
      </c>
      <c r="D36" s="162"/>
      <c r="E36" s="164">
        <f t="shared" si="0"/>
        <v>10000</v>
      </c>
      <c r="F36" s="162"/>
      <c r="G36" s="162">
        <f t="shared" si="1"/>
        <v>10000</v>
      </c>
    </row>
    <row r="37" spans="1:7" ht="33" hidden="1" customHeight="1">
      <c r="A37" s="120" t="s">
        <v>128</v>
      </c>
      <c r="B37" s="26" t="s">
        <v>127</v>
      </c>
      <c r="C37" s="121">
        <v>0</v>
      </c>
      <c r="D37" s="162"/>
      <c r="E37" s="164">
        <f t="shared" si="0"/>
        <v>0</v>
      </c>
      <c r="F37" s="162"/>
      <c r="G37" s="162">
        <f t="shared" si="1"/>
        <v>0</v>
      </c>
    </row>
    <row r="38" spans="1:7" ht="36.75" hidden="1" customHeight="1">
      <c r="A38" s="117" t="s">
        <v>319</v>
      </c>
      <c r="B38" s="40" t="s">
        <v>288</v>
      </c>
      <c r="C38" s="86">
        <f>SUM(C39:C43)</f>
        <v>30100</v>
      </c>
      <c r="D38" s="162"/>
      <c r="E38" s="164">
        <f t="shared" si="0"/>
        <v>30100</v>
      </c>
      <c r="F38" s="162"/>
      <c r="G38" s="162">
        <f t="shared" si="1"/>
        <v>30100</v>
      </c>
    </row>
    <row r="39" spans="1:7" ht="83.25" hidden="1" customHeight="1">
      <c r="A39" s="29" t="s">
        <v>173</v>
      </c>
      <c r="B39" s="16" t="s">
        <v>525</v>
      </c>
      <c r="C39" s="121">
        <v>27100</v>
      </c>
      <c r="D39" s="162"/>
      <c r="E39" s="164">
        <f t="shared" si="0"/>
        <v>27100</v>
      </c>
      <c r="F39" s="162"/>
      <c r="G39" s="162">
        <f t="shared" si="1"/>
        <v>27100</v>
      </c>
    </row>
    <row r="40" spans="1:7" ht="75.75" hidden="1" customHeight="1">
      <c r="A40" s="29" t="s">
        <v>36</v>
      </c>
      <c r="B40" s="35" t="s">
        <v>49</v>
      </c>
      <c r="C40" s="121">
        <v>2000</v>
      </c>
      <c r="D40" s="162"/>
      <c r="E40" s="164">
        <f t="shared" si="0"/>
        <v>2000</v>
      </c>
      <c r="F40" s="162"/>
      <c r="G40" s="162">
        <f t="shared" si="1"/>
        <v>2000</v>
      </c>
    </row>
    <row r="41" spans="1:7" ht="70.5" hidden="1" customHeight="1">
      <c r="A41" s="120" t="s">
        <v>29</v>
      </c>
      <c r="B41" s="26" t="s">
        <v>287</v>
      </c>
      <c r="C41" s="121"/>
      <c r="D41" s="162"/>
      <c r="E41" s="164">
        <f t="shared" si="0"/>
        <v>0</v>
      </c>
      <c r="F41" s="162"/>
      <c r="G41" s="162">
        <f t="shared" si="1"/>
        <v>0</v>
      </c>
    </row>
    <row r="42" spans="1:7" ht="56.25" hidden="1" customHeight="1">
      <c r="A42" s="82" t="s">
        <v>29</v>
      </c>
      <c r="B42" s="18" t="s">
        <v>287</v>
      </c>
      <c r="C42" s="121">
        <v>0</v>
      </c>
      <c r="D42" s="162"/>
      <c r="E42" s="164">
        <f t="shared" si="0"/>
        <v>0</v>
      </c>
      <c r="F42" s="162"/>
      <c r="G42" s="162">
        <f t="shared" si="1"/>
        <v>0</v>
      </c>
    </row>
    <row r="43" spans="1:7" ht="71.25" hidden="1" customHeight="1">
      <c r="A43" s="120" t="s">
        <v>121</v>
      </c>
      <c r="B43" s="26" t="s">
        <v>131</v>
      </c>
      <c r="C43" s="121">
        <v>1000</v>
      </c>
      <c r="D43" s="162"/>
      <c r="E43" s="164">
        <f t="shared" si="0"/>
        <v>1000</v>
      </c>
      <c r="F43" s="162"/>
      <c r="G43" s="162">
        <f t="shared" si="1"/>
        <v>1000</v>
      </c>
    </row>
    <row r="44" spans="1:7" ht="24" hidden="1" customHeight="1">
      <c r="A44" s="117" t="s">
        <v>320</v>
      </c>
      <c r="B44" s="40" t="s">
        <v>118</v>
      </c>
      <c r="C44" s="86">
        <f>C45</f>
        <v>80</v>
      </c>
      <c r="D44" s="162"/>
      <c r="E44" s="164">
        <f t="shared" si="0"/>
        <v>80</v>
      </c>
      <c r="F44" s="162"/>
      <c r="G44" s="162">
        <f t="shared" si="1"/>
        <v>80</v>
      </c>
    </row>
    <row r="45" spans="1:7" ht="37.5" hidden="1" customHeight="1">
      <c r="A45" s="120" t="s">
        <v>322</v>
      </c>
      <c r="B45" s="26" t="s">
        <v>110</v>
      </c>
      <c r="C45" s="121">
        <f>SUM(C46:C49)</f>
        <v>80</v>
      </c>
      <c r="D45" s="162"/>
      <c r="E45" s="164">
        <f t="shared" si="0"/>
        <v>80</v>
      </c>
      <c r="F45" s="162"/>
      <c r="G45" s="162">
        <f t="shared" si="1"/>
        <v>80</v>
      </c>
    </row>
    <row r="46" spans="1:7" ht="33.75" hidden="1" customHeight="1">
      <c r="A46" s="123" t="s">
        <v>20</v>
      </c>
      <c r="B46" s="26" t="s">
        <v>21</v>
      </c>
      <c r="C46" s="121">
        <v>10</v>
      </c>
      <c r="D46" s="162"/>
      <c r="E46" s="164">
        <f t="shared" si="0"/>
        <v>10</v>
      </c>
      <c r="F46" s="162"/>
      <c r="G46" s="162">
        <f t="shared" si="1"/>
        <v>10</v>
      </c>
    </row>
    <row r="47" spans="1:7" ht="39.75" hidden="1" customHeight="1">
      <c r="A47" s="123" t="s">
        <v>22</v>
      </c>
      <c r="B47" s="26" t="s">
        <v>23</v>
      </c>
      <c r="C47" s="121">
        <v>10</v>
      </c>
      <c r="D47" s="162"/>
      <c r="E47" s="164">
        <f t="shared" si="0"/>
        <v>10</v>
      </c>
      <c r="F47" s="162"/>
      <c r="G47" s="162">
        <f t="shared" si="1"/>
        <v>10</v>
      </c>
    </row>
    <row r="48" spans="1:7" ht="21.75" hidden="1" customHeight="1">
      <c r="A48" s="123" t="s">
        <v>24</v>
      </c>
      <c r="B48" s="26" t="s">
        <v>25</v>
      </c>
      <c r="C48" s="121">
        <v>10</v>
      </c>
      <c r="D48" s="162"/>
      <c r="E48" s="164">
        <f t="shared" si="0"/>
        <v>10</v>
      </c>
      <c r="F48" s="162"/>
      <c r="G48" s="162">
        <f t="shared" si="1"/>
        <v>10</v>
      </c>
    </row>
    <row r="49" spans="1:7" ht="38.25" hidden="1" customHeight="1">
      <c r="A49" s="123" t="s">
        <v>26</v>
      </c>
      <c r="B49" s="26" t="s">
        <v>27</v>
      </c>
      <c r="C49" s="121">
        <v>50</v>
      </c>
      <c r="D49" s="162"/>
      <c r="E49" s="164">
        <f t="shared" si="0"/>
        <v>50</v>
      </c>
      <c r="F49" s="162"/>
      <c r="G49" s="162">
        <f t="shared" si="1"/>
        <v>50</v>
      </c>
    </row>
    <row r="50" spans="1:7" ht="35.25" hidden="1" customHeight="1">
      <c r="A50" s="43" t="s">
        <v>106</v>
      </c>
      <c r="B50" s="40" t="s">
        <v>88</v>
      </c>
      <c r="C50" s="86">
        <f>C51</f>
        <v>0</v>
      </c>
      <c r="D50" s="162"/>
      <c r="E50" s="164">
        <f t="shared" si="0"/>
        <v>0</v>
      </c>
      <c r="F50" s="162"/>
      <c r="G50" s="162">
        <f t="shared" si="1"/>
        <v>0</v>
      </c>
    </row>
    <row r="51" spans="1:7" ht="38.25" hidden="1" customHeight="1">
      <c r="A51" s="123" t="s">
        <v>0</v>
      </c>
      <c r="B51" s="26" t="s">
        <v>89</v>
      </c>
      <c r="C51" s="121"/>
      <c r="D51" s="162"/>
      <c r="E51" s="164">
        <f t="shared" si="0"/>
        <v>0</v>
      </c>
      <c r="F51" s="162"/>
      <c r="G51" s="162">
        <f t="shared" si="1"/>
        <v>0</v>
      </c>
    </row>
    <row r="52" spans="1:7" ht="25.5" hidden="1" customHeight="1">
      <c r="A52" s="117" t="s">
        <v>323</v>
      </c>
      <c r="B52" s="40" t="s">
        <v>119</v>
      </c>
      <c r="C52" s="86">
        <f>SUM(C53:C57)</f>
        <v>600</v>
      </c>
      <c r="D52" s="162"/>
      <c r="E52" s="164">
        <f t="shared" si="0"/>
        <v>600</v>
      </c>
      <c r="F52" s="162"/>
      <c r="G52" s="162">
        <f t="shared" si="1"/>
        <v>600</v>
      </c>
    </row>
    <row r="53" spans="1:7" ht="86.25" hidden="1" customHeight="1">
      <c r="A53" s="120" t="s">
        <v>107</v>
      </c>
      <c r="B53" s="26" t="s">
        <v>90</v>
      </c>
      <c r="C53" s="121"/>
      <c r="D53" s="162"/>
      <c r="E53" s="164">
        <f t="shared" si="0"/>
        <v>0</v>
      </c>
      <c r="F53" s="162"/>
      <c r="G53" s="162">
        <f t="shared" si="1"/>
        <v>0</v>
      </c>
    </row>
    <row r="54" spans="1:7" ht="54" hidden="1" customHeight="1">
      <c r="A54" s="29" t="s">
        <v>338</v>
      </c>
      <c r="B54" s="16" t="s">
        <v>545</v>
      </c>
      <c r="C54" s="121"/>
      <c r="D54" s="162"/>
      <c r="E54" s="164">
        <f t="shared" si="0"/>
        <v>0</v>
      </c>
      <c r="F54" s="162"/>
      <c r="G54" s="162">
        <f t="shared" si="1"/>
        <v>0</v>
      </c>
    </row>
    <row r="55" spans="1:7" ht="43.5" hidden="1" customHeight="1">
      <c r="A55" s="29" t="s">
        <v>172</v>
      </c>
      <c r="B55" s="35" t="s">
        <v>59</v>
      </c>
      <c r="C55" s="121"/>
      <c r="D55" s="162"/>
      <c r="E55" s="164">
        <f t="shared" si="0"/>
        <v>0</v>
      </c>
      <c r="F55" s="162"/>
      <c r="G55" s="162">
        <f t="shared" si="1"/>
        <v>0</v>
      </c>
    </row>
    <row r="56" spans="1:7" ht="48.75" hidden="1" customHeight="1">
      <c r="A56" s="29" t="s">
        <v>37</v>
      </c>
      <c r="B56" s="35" t="s">
        <v>60</v>
      </c>
      <c r="C56" s="121">
        <v>600</v>
      </c>
      <c r="D56" s="162"/>
      <c r="E56" s="164">
        <f t="shared" si="0"/>
        <v>600</v>
      </c>
      <c r="F56" s="162"/>
      <c r="G56" s="162">
        <f t="shared" si="1"/>
        <v>600</v>
      </c>
    </row>
    <row r="57" spans="1:7" ht="56.25" hidden="1" customHeight="1">
      <c r="A57" s="29" t="s">
        <v>129</v>
      </c>
      <c r="B57" s="35" t="s">
        <v>91</v>
      </c>
      <c r="C57" s="121">
        <v>0</v>
      </c>
      <c r="D57" s="162"/>
      <c r="E57" s="164">
        <f t="shared" si="0"/>
        <v>0</v>
      </c>
      <c r="F57" s="162"/>
      <c r="G57" s="162">
        <f t="shared" si="1"/>
        <v>0</v>
      </c>
    </row>
    <row r="58" spans="1:7" ht="36.75" hidden="1" customHeight="1">
      <c r="A58" s="40" t="s">
        <v>324</v>
      </c>
      <c r="B58" s="40" t="s">
        <v>1</v>
      </c>
      <c r="C58" s="86">
        <f>SUM(C59:C63)</f>
        <v>500</v>
      </c>
      <c r="D58" s="162"/>
      <c r="E58" s="164">
        <f t="shared" si="0"/>
        <v>500</v>
      </c>
      <c r="F58" s="162"/>
      <c r="G58" s="162">
        <f t="shared" si="1"/>
        <v>500</v>
      </c>
    </row>
    <row r="59" spans="1:7" ht="52.5" hidden="1" customHeight="1">
      <c r="A59" s="123" t="s">
        <v>714</v>
      </c>
      <c r="B59" s="131" t="s">
        <v>715</v>
      </c>
      <c r="C59" s="121">
        <v>200</v>
      </c>
      <c r="D59" s="162"/>
      <c r="E59" s="164">
        <f t="shared" si="0"/>
        <v>200</v>
      </c>
      <c r="F59" s="162"/>
      <c r="G59" s="162">
        <f t="shared" si="1"/>
        <v>200</v>
      </c>
    </row>
    <row r="60" spans="1:7" ht="52.5" hidden="1" customHeight="1">
      <c r="A60" s="123" t="s">
        <v>720</v>
      </c>
      <c r="B60" s="131" t="s">
        <v>721</v>
      </c>
      <c r="C60" s="121">
        <v>50</v>
      </c>
      <c r="D60" s="162"/>
      <c r="E60" s="164">
        <f t="shared" si="0"/>
        <v>50</v>
      </c>
      <c r="F60" s="162"/>
      <c r="G60" s="162">
        <f t="shared" si="1"/>
        <v>50</v>
      </c>
    </row>
    <row r="61" spans="1:7" ht="52.5" hidden="1" customHeight="1">
      <c r="A61" s="123" t="s">
        <v>718</v>
      </c>
      <c r="B61" s="131" t="s">
        <v>719</v>
      </c>
      <c r="C61" s="121">
        <v>50</v>
      </c>
      <c r="D61" s="162"/>
      <c r="E61" s="164">
        <f t="shared" si="0"/>
        <v>50</v>
      </c>
      <c r="F61" s="162"/>
      <c r="G61" s="162">
        <f t="shared" si="1"/>
        <v>50</v>
      </c>
    </row>
    <row r="62" spans="1:7" ht="61.5" hidden="1" customHeight="1">
      <c r="A62" s="124" t="s">
        <v>624</v>
      </c>
      <c r="B62" s="23" t="s">
        <v>717</v>
      </c>
      <c r="C62" s="121">
        <v>150</v>
      </c>
      <c r="D62" s="162"/>
      <c r="E62" s="164">
        <f t="shared" si="0"/>
        <v>150</v>
      </c>
      <c r="F62" s="162"/>
      <c r="G62" s="162">
        <f t="shared" si="1"/>
        <v>150</v>
      </c>
    </row>
    <row r="63" spans="1:7" ht="66" hidden="1" customHeight="1">
      <c r="A63" s="124" t="s">
        <v>625</v>
      </c>
      <c r="B63" s="23" t="s">
        <v>716</v>
      </c>
      <c r="C63" s="121">
        <v>50</v>
      </c>
      <c r="D63" s="162"/>
      <c r="E63" s="164">
        <f t="shared" si="0"/>
        <v>50</v>
      </c>
      <c r="F63" s="162"/>
      <c r="G63" s="162">
        <f t="shared" si="1"/>
        <v>50</v>
      </c>
    </row>
    <row r="64" spans="1:7" ht="27.75" customHeight="1">
      <c r="A64" s="117" t="s">
        <v>297</v>
      </c>
      <c r="B64" s="119" t="s">
        <v>296</v>
      </c>
      <c r="C64" s="87">
        <f>SUM(C65,C79,C68,C91)</f>
        <v>469171.30000000005</v>
      </c>
      <c r="D64" s="87">
        <f>SUM(D65,D79,D68,D91)</f>
        <v>60019.5</v>
      </c>
      <c r="E64" s="164">
        <f t="shared" si="0"/>
        <v>529190.80000000005</v>
      </c>
      <c r="F64" s="87">
        <f>SUM(F65,F79,F68,F91)</f>
        <v>10118.4</v>
      </c>
      <c r="G64" s="164">
        <f>E64+F64</f>
        <v>539309.20000000007</v>
      </c>
    </row>
    <row r="65" spans="1:7" ht="31.5" customHeight="1">
      <c r="A65" s="117" t="s">
        <v>573</v>
      </c>
      <c r="B65" s="40" t="s">
        <v>92</v>
      </c>
      <c r="C65" s="87">
        <f>C66</f>
        <v>37880</v>
      </c>
      <c r="D65" s="164">
        <f>D67</f>
        <v>4344</v>
      </c>
      <c r="E65" s="164">
        <f t="shared" si="0"/>
        <v>42224</v>
      </c>
      <c r="F65" s="164"/>
      <c r="G65" s="164">
        <f t="shared" ref="G65:G95" si="2">C65+D65</f>
        <v>42224</v>
      </c>
    </row>
    <row r="66" spans="1:7" ht="43.5" customHeight="1">
      <c r="A66" s="29" t="s">
        <v>599</v>
      </c>
      <c r="B66" s="35" t="s">
        <v>600</v>
      </c>
      <c r="C66" s="81">
        <v>37880</v>
      </c>
      <c r="D66" s="162"/>
      <c r="E66" s="162">
        <f t="shared" si="0"/>
        <v>37880</v>
      </c>
      <c r="F66" s="162"/>
      <c r="G66" s="162">
        <f t="shared" si="2"/>
        <v>37880</v>
      </c>
    </row>
    <row r="67" spans="1:7" ht="41.25" customHeight="1">
      <c r="A67" s="29" t="s">
        <v>769</v>
      </c>
      <c r="B67" s="77" t="s">
        <v>777</v>
      </c>
      <c r="C67" s="81"/>
      <c r="D67" s="162">
        <v>4344</v>
      </c>
      <c r="E67" s="162">
        <f t="shared" si="0"/>
        <v>4344</v>
      </c>
      <c r="F67" s="162"/>
      <c r="G67" s="162">
        <f t="shared" si="2"/>
        <v>4344</v>
      </c>
    </row>
    <row r="68" spans="1:7" ht="40.5" customHeight="1">
      <c r="A68" s="117" t="s">
        <v>577</v>
      </c>
      <c r="B68" s="40" t="s">
        <v>125</v>
      </c>
      <c r="C68" s="87">
        <f>SUM(C69:C78)</f>
        <v>47883.3</v>
      </c>
      <c r="D68" s="87">
        <f>SUM(D69:D78)</f>
        <v>-106.3</v>
      </c>
      <c r="E68" s="164">
        <f t="shared" si="0"/>
        <v>47777</v>
      </c>
      <c r="F68" s="87">
        <f>SUM(F69:F78)</f>
        <v>10118.4</v>
      </c>
      <c r="G68" s="164">
        <f>E68+F68</f>
        <v>57895.4</v>
      </c>
    </row>
    <row r="69" spans="1:7" ht="81.75" customHeight="1">
      <c r="A69" s="112" t="s">
        <v>563</v>
      </c>
      <c r="B69" s="26" t="s">
        <v>50</v>
      </c>
      <c r="C69" s="81">
        <v>21379.599999999999</v>
      </c>
      <c r="D69" s="162"/>
      <c r="E69" s="162">
        <f t="shared" si="0"/>
        <v>21379.599999999999</v>
      </c>
      <c r="F69" s="162"/>
      <c r="G69" s="162">
        <f t="shared" ref="G69:G77" si="3">E69+F69</f>
        <v>21379.599999999999</v>
      </c>
    </row>
    <row r="70" spans="1:7" ht="42.75" customHeight="1">
      <c r="A70" s="112" t="s">
        <v>606</v>
      </c>
      <c r="B70" s="26" t="s">
        <v>607</v>
      </c>
      <c r="C70" s="81">
        <v>1258.4000000000001</v>
      </c>
      <c r="D70" s="162"/>
      <c r="E70" s="162">
        <f t="shared" si="0"/>
        <v>1258.4000000000001</v>
      </c>
      <c r="F70" s="162"/>
      <c r="G70" s="162">
        <f t="shared" si="3"/>
        <v>1258.4000000000001</v>
      </c>
    </row>
    <row r="71" spans="1:7" ht="45.75" hidden="1" customHeight="1">
      <c r="A71" s="112" t="s">
        <v>564</v>
      </c>
      <c r="B71" s="18" t="s">
        <v>471</v>
      </c>
      <c r="C71" s="81"/>
      <c r="D71" s="162"/>
      <c r="E71" s="162">
        <f t="shared" si="0"/>
        <v>0</v>
      </c>
      <c r="F71" s="162"/>
      <c r="G71" s="162">
        <f t="shared" si="3"/>
        <v>0</v>
      </c>
    </row>
    <row r="72" spans="1:7" ht="51" customHeight="1">
      <c r="A72" s="112" t="s">
        <v>621</v>
      </c>
      <c r="B72" s="22" t="s">
        <v>622</v>
      </c>
      <c r="C72" s="81">
        <v>858.8</v>
      </c>
      <c r="D72" s="162"/>
      <c r="E72" s="162">
        <f t="shared" si="0"/>
        <v>858.8</v>
      </c>
      <c r="F72" s="162"/>
      <c r="G72" s="162">
        <f t="shared" si="3"/>
        <v>858.8</v>
      </c>
    </row>
    <row r="73" spans="1:7" ht="33" customHeight="1">
      <c r="A73" s="29" t="s">
        <v>729</v>
      </c>
      <c r="B73" s="35" t="s">
        <v>728</v>
      </c>
      <c r="C73" s="81">
        <v>7406.3</v>
      </c>
      <c r="D73" s="162"/>
      <c r="E73" s="162">
        <f t="shared" si="0"/>
        <v>7406.3</v>
      </c>
      <c r="F73" s="162"/>
      <c r="G73" s="162">
        <f t="shared" si="3"/>
        <v>7406.3</v>
      </c>
    </row>
    <row r="74" spans="1:7" ht="47.25" hidden="1" customHeight="1">
      <c r="A74" s="29"/>
      <c r="B74" s="35"/>
      <c r="C74" s="81"/>
      <c r="D74" s="162"/>
      <c r="E74" s="162">
        <f t="shared" si="0"/>
        <v>0</v>
      </c>
      <c r="F74" s="162"/>
      <c r="G74" s="162">
        <f t="shared" si="3"/>
        <v>0</v>
      </c>
    </row>
    <row r="75" spans="1:7" ht="48.75" customHeight="1">
      <c r="A75" s="125" t="s">
        <v>565</v>
      </c>
      <c r="B75" s="18" t="s">
        <v>547</v>
      </c>
      <c r="C75" s="81">
        <v>15000</v>
      </c>
      <c r="D75" s="162"/>
      <c r="E75" s="162">
        <f t="shared" si="0"/>
        <v>15000</v>
      </c>
      <c r="F75" s="162"/>
      <c r="G75" s="162">
        <f t="shared" si="3"/>
        <v>15000</v>
      </c>
    </row>
    <row r="76" spans="1:7" ht="40.5" customHeight="1">
      <c r="A76" s="126" t="s">
        <v>619</v>
      </c>
      <c r="B76" s="127" t="s">
        <v>620</v>
      </c>
      <c r="C76" s="81">
        <v>106.3</v>
      </c>
      <c r="D76" s="162">
        <v>-106.3</v>
      </c>
      <c r="E76" s="162">
        <f t="shared" ref="E76:E96" si="4">C76+D76</f>
        <v>0</v>
      </c>
      <c r="F76" s="162">
        <v>10118.4</v>
      </c>
      <c r="G76" s="162">
        <f t="shared" si="3"/>
        <v>10118.4</v>
      </c>
    </row>
    <row r="77" spans="1:7" ht="38.25" customHeight="1">
      <c r="A77" s="29" t="s">
        <v>749</v>
      </c>
      <c r="B77" s="35" t="s">
        <v>750</v>
      </c>
      <c r="C77" s="81">
        <v>1873.9</v>
      </c>
      <c r="D77" s="162"/>
      <c r="E77" s="162">
        <f t="shared" si="4"/>
        <v>1873.9</v>
      </c>
      <c r="F77" s="162"/>
      <c r="G77" s="162">
        <f t="shared" si="3"/>
        <v>1873.9</v>
      </c>
    </row>
    <row r="78" spans="1:7" ht="50.25" hidden="1" customHeight="1">
      <c r="A78" s="29"/>
      <c r="B78" s="35"/>
      <c r="C78" s="81"/>
      <c r="D78" s="162"/>
      <c r="E78" s="162">
        <f t="shared" si="4"/>
        <v>0</v>
      </c>
      <c r="F78" s="162"/>
      <c r="G78" s="164">
        <f t="shared" si="2"/>
        <v>0</v>
      </c>
    </row>
    <row r="79" spans="1:7" ht="36" customHeight="1">
      <c r="A79" s="89" t="s">
        <v>574</v>
      </c>
      <c r="B79" s="40" t="s">
        <v>126</v>
      </c>
      <c r="C79" s="87">
        <f>SUM(C80,C81,C89)+C90</f>
        <v>292215.30000000005</v>
      </c>
      <c r="D79" s="87">
        <f>SUM(D80,D81,D89)+D90</f>
        <v>30623.9</v>
      </c>
      <c r="E79" s="164">
        <f t="shared" si="4"/>
        <v>322839.20000000007</v>
      </c>
      <c r="F79" s="87"/>
      <c r="G79" s="164">
        <f t="shared" si="2"/>
        <v>322839.20000000007</v>
      </c>
    </row>
    <row r="80" spans="1:7" ht="45.75" hidden="1" customHeight="1">
      <c r="A80" s="112" t="s">
        <v>572</v>
      </c>
      <c r="B80" s="26" t="s">
        <v>153</v>
      </c>
      <c r="C80" s="81">
        <v>2820.9</v>
      </c>
      <c r="D80" s="162"/>
      <c r="E80" s="162">
        <f t="shared" si="4"/>
        <v>2820.9</v>
      </c>
      <c r="F80" s="162"/>
      <c r="G80" s="162">
        <f t="shared" si="2"/>
        <v>2820.9</v>
      </c>
    </row>
    <row r="81" spans="1:7" ht="49.5" hidden="1" customHeight="1">
      <c r="A81" s="112" t="s">
        <v>575</v>
      </c>
      <c r="B81" s="35" t="s">
        <v>183</v>
      </c>
      <c r="C81" s="81">
        <f>SUM(C82:C87)</f>
        <v>286161.7</v>
      </c>
      <c r="D81" s="81">
        <f>SUM(D82:D88)</f>
        <v>30623.9</v>
      </c>
      <c r="E81" s="162">
        <f t="shared" si="4"/>
        <v>316785.60000000003</v>
      </c>
      <c r="F81" s="81"/>
      <c r="G81" s="162">
        <f t="shared" si="2"/>
        <v>316785.60000000003</v>
      </c>
    </row>
    <row r="82" spans="1:7" ht="67.5" hidden="1" customHeight="1">
      <c r="A82" s="31" t="s">
        <v>566</v>
      </c>
      <c r="B82" s="128" t="s">
        <v>65</v>
      </c>
      <c r="C82" s="81">
        <v>91621</v>
      </c>
      <c r="D82" s="162">
        <v>9338.6</v>
      </c>
      <c r="E82" s="162">
        <f t="shared" si="4"/>
        <v>100959.6</v>
      </c>
      <c r="F82" s="162"/>
      <c r="G82" s="162">
        <f t="shared" si="2"/>
        <v>100959.6</v>
      </c>
    </row>
    <row r="83" spans="1:7" ht="82.5" hidden="1" customHeight="1">
      <c r="A83" s="31" t="s">
        <v>567</v>
      </c>
      <c r="B83" s="35" t="s">
        <v>66</v>
      </c>
      <c r="C83" s="81">
        <v>161279</v>
      </c>
      <c r="D83" s="162">
        <v>16472.7</v>
      </c>
      <c r="E83" s="162">
        <f t="shared" si="4"/>
        <v>177751.7</v>
      </c>
      <c r="F83" s="162"/>
      <c r="G83" s="162">
        <f t="shared" si="2"/>
        <v>177751.7</v>
      </c>
    </row>
    <row r="84" spans="1:7" ht="44.25" hidden="1" customHeight="1">
      <c r="A84" s="31" t="s">
        <v>568</v>
      </c>
      <c r="B84" s="26" t="s">
        <v>369</v>
      </c>
      <c r="C84" s="81">
        <v>1876.2</v>
      </c>
      <c r="D84" s="162"/>
      <c r="E84" s="162">
        <f t="shared" si="4"/>
        <v>1876.2</v>
      </c>
      <c r="F84" s="162"/>
      <c r="G84" s="162">
        <f t="shared" si="2"/>
        <v>1876.2</v>
      </c>
    </row>
    <row r="85" spans="1:7" ht="60" hidden="1" customHeight="1">
      <c r="A85" s="31" t="s">
        <v>569</v>
      </c>
      <c r="B85" s="128" t="s">
        <v>67</v>
      </c>
      <c r="C85" s="81">
        <v>27019</v>
      </c>
      <c r="D85" s="162">
        <v>3123</v>
      </c>
      <c r="E85" s="162">
        <f t="shared" si="4"/>
        <v>30142</v>
      </c>
      <c r="F85" s="162"/>
      <c r="G85" s="162">
        <f t="shared" si="2"/>
        <v>30142</v>
      </c>
    </row>
    <row r="86" spans="1:7" ht="54" hidden="1" customHeight="1">
      <c r="A86" s="31" t="s">
        <v>570</v>
      </c>
      <c r="B86" s="128" t="s">
        <v>68</v>
      </c>
      <c r="C86" s="81">
        <v>3984</v>
      </c>
      <c r="D86" s="162"/>
      <c r="E86" s="162">
        <f t="shared" si="4"/>
        <v>3984</v>
      </c>
      <c r="F86" s="162"/>
      <c r="G86" s="162">
        <f t="shared" si="2"/>
        <v>3984</v>
      </c>
    </row>
    <row r="87" spans="1:7" ht="60" hidden="1" customHeight="1">
      <c r="A87" s="31" t="s">
        <v>571</v>
      </c>
      <c r="B87" s="128" t="s">
        <v>69</v>
      </c>
      <c r="C87" s="81">
        <v>382.5</v>
      </c>
      <c r="D87" s="162"/>
      <c r="E87" s="162">
        <f t="shared" si="4"/>
        <v>382.5</v>
      </c>
      <c r="F87" s="162"/>
      <c r="G87" s="162">
        <f t="shared" si="2"/>
        <v>382.5</v>
      </c>
    </row>
    <row r="88" spans="1:7" ht="60" hidden="1" customHeight="1">
      <c r="A88" s="31" t="s">
        <v>770</v>
      </c>
      <c r="B88" s="128" t="s">
        <v>845</v>
      </c>
      <c r="C88" s="81"/>
      <c r="D88" s="162">
        <v>1689.6</v>
      </c>
      <c r="E88" s="162">
        <f t="shared" si="4"/>
        <v>1689.6</v>
      </c>
      <c r="F88" s="162"/>
      <c r="G88" s="162">
        <f t="shared" si="2"/>
        <v>1689.6</v>
      </c>
    </row>
    <row r="89" spans="1:7" ht="85.5" hidden="1" customHeight="1">
      <c r="A89" s="112" t="s">
        <v>576</v>
      </c>
      <c r="B89" s="26" t="s">
        <v>58</v>
      </c>
      <c r="C89" s="81">
        <v>3200</v>
      </c>
      <c r="D89" s="162"/>
      <c r="E89" s="162">
        <f t="shared" si="4"/>
        <v>3200</v>
      </c>
      <c r="F89" s="162"/>
      <c r="G89" s="162">
        <f t="shared" si="2"/>
        <v>3200</v>
      </c>
    </row>
    <row r="90" spans="1:7" ht="71.25" hidden="1" customHeight="1">
      <c r="A90" s="112" t="s">
        <v>594</v>
      </c>
      <c r="B90" s="26" t="s">
        <v>526</v>
      </c>
      <c r="C90" s="98">
        <v>32.700000000000003</v>
      </c>
      <c r="D90" s="162"/>
      <c r="E90" s="162">
        <f t="shared" si="4"/>
        <v>32.700000000000003</v>
      </c>
      <c r="F90" s="162"/>
      <c r="G90" s="162">
        <f t="shared" si="2"/>
        <v>32.700000000000003</v>
      </c>
    </row>
    <row r="91" spans="1:7" ht="33.75" customHeight="1">
      <c r="A91" s="89" t="s">
        <v>623</v>
      </c>
      <c r="B91" s="40" t="s">
        <v>181</v>
      </c>
      <c r="C91" s="87">
        <f>C92+C94+C95+C93</f>
        <v>91192.7</v>
      </c>
      <c r="D91" s="87">
        <f>D92+D94+D95+D93</f>
        <v>25157.9</v>
      </c>
      <c r="E91" s="164">
        <f t="shared" si="4"/>
        <v>116350.6</v>
      </c>
      <c r="F91" s="87"/>
      <c r="G91" s="164">
        <f t="shared" si="2"/>
        <v>116350.6</v>
      </c>
    </row>
    <row r="92" spans="1:7" ht="78.75" hidden="1" customHeight="1">
      <c r="A92" s="132" t="s">
        <v>722</v>
      </c>
      <c r="B92" s="35" t="s">
        <v>723</v>
      </c>
      <c r="C92" s="81">
        <v>17186.400000000001</v>
      </c>
      <c r="D92" s="162"/>
      <c r="E92" s="162">
        <f t="shared" si="4"/>
        <v>17186.400000000001</v>
      </c>
      <c r="F92" s="162"/>
      <c r="G92" s="162">
        <f t="shared" si="2"/>
        <v>17186.400000000001</v>
      </c>
    </row>
    <row r="93" spans="1:7" ht="89.25" hidden="1" customHeight="1">
      <c r="A93" s="132" t="s">
        <v>776</v>
      </c>
      <c r="B93" s="35" t="s">
        <v>778</v>
      </c>
      <c r="C93" s="81">
        <v>50000</v>
      </c>
      <c r="D93" s="162">
        <v>25000</v>
      </c>
      <c r="E93" s="162">
        <f t="shared" si="4"/>
        <v>75000</v>
      </c>
      <c r="F93" s="162"/>
      <c r="G93" s="162">
        <f t="shared" si="2"/>
        <v>75000</v>
      </c>
    </row>
    <row r="94" spans="1:7" ht="86.25" hidden="1" customHeight="1">
      <c r="A94" s="125" t="s">
        <v>724</v>
      </c>
      <c r="B94" s="77" t="s">
        <v>725</v>
      </c>
      <c r="C94" s="81">
        <v>17156.3</v>
      </c>
      <c r="D94" s="162">
        <v>157.9</v>
      </c>
      <c r="E94" s="162">
        <f t="shared" si="4"/>
        <v>17314.2</v>
      </c>
      <c r="F94" s="162"/>
      <c r="G94" s="162">
        <f t="shared" si="2"/>
        <v>17314.2</v>
      </c>
    </row>
    <row r="95" spans="1:7" ht="102" hidden="1" customHeight="1">
      <c r="A95" s="125" t="s">
        <v>726</v>
      </c>
      <c r="B95" s="77" t="s">
        <v>727</v>
      </c>
      <c r="C95" s="81">
        <v>6850</v>
      </c>
      <c r="D95" s="162"/>
      <c r="E95" s="162">
        <f t="shared" si="4"/>
        <v>6850</v>
      </c>
      <c r="F95" s="162"/>
      <c r="G95" s="162">
        <f t="shared" si="2"/>
        <v>6850</v>
      </c>
    </row>
    <row r="96" spans="1:7" ht="39" customHeight="1">
      <c r="A96" s="233" t="s">
        <v>28</v>
      </c>
      <c r="B96" s="233"/>
      <c r="C96" s="87">
        <f>C11+C64</f>
        <v>954053.3</v>
      </c>
      <c r="D96" s="87">
        <f>D11+D64</f>
        <v>60019.5</v>
      </c>
      <c r="E96" s="164">
        <f t="shared" si="4"/>
        <v>1014072.8</v>
      </c>
      <c r="F96" s="87">
        <f>F11+F64</f>
        <v>10118.4</v>
      </c>
      <c r="G96" s="164">
        <f>E96+F96</f>
        <v>1024191.2000000001</v>
      </c>
    </row>
  </sheetData>
  <mergeCells count="10">
    <mergeCell ref="C1:G1"/>
    <mergeCell ref="A96:B96"/>
    <mergeCell ref="B6:C6"/>
    <mergeCell ref="A11:B11"/>
    <mergeCell ref="B5:G5"/>
    <mergeCell ref="A4:G4"/>
    <mergeCell ref="A7:G7"/>
    <mergeCell ref="A8:G8"/>
    <mergeCell ref="C9:G9"/>
    <mergeCell ref="C2:G2"/>
  </mergeCells>
  <phoneticPr fontId="4" type="noConversion"/>
  <pageMargins left="0.78740157480314965" right="0" top="0.78740157480314965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AA404"/>
  <sheetViews>
    <sheetView tabSelected="1" topLeftCell="A129" workbookViewId="0">
      <selection activeCell="AF164" sqref="AF164"/>
    </sheetView>
  </sheetViews>
  <sheetFormatPr defaultRowHeight="12.75"/>
  <cols>
    <col min="1" max="1" width="44.28515625" style="36" customWidth="1"/>
    <col min="2" max="2" width="10" style="36" customWidth="1"/>
    <col min="3" max="3" width="9.7109375" style="93" customWidth="1"/>
    <col min="4" max="4" width="13.5703125" style="36" customWidth="1"/>
    <col min="5" max="5" width="8.85546875" style="36" customWidth="1"/>
    <col min="6" max="6" width="11.5703125" style="90" hidden="1" customWidth="1"/>
    <col min="7" max="7" width="10.140625" style="90" hidden="1" customWidth="1"/>
    <col min="8" max="8" width="11" style="167" hidden="1" customWidth="1"/>
    <col min="9" max="9" width="13.85546875" style="225" customWidth="1"/>
    <col min="10" max="25" width="9.140625" style="228" hidden="1" customWidth="1"/>
    <col min="26" max="26" width="10.5703125" style="167" customWidth="1"/>
    <col min="27" max="27" width="13.5703125" style="225" customWidth="1"/>
  </cols>
  <sheetData>
    <row r="2" spans="1:27">
      <c r="E2" s="241" t="s">
        <v>771</v>
      </c>
      <c r="F2" s="243"/>
      <c r="G2" s="243"/>
      <c r="H2" s="243"/>
      <c r="I2" s="243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7" ht="69.75" customHeight="1">
      <c r="E3" s="240" t="s">
        <v>856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:27" ht="15.75" customHeight="1">
      <c r="A4" s="156"/>
      <c r="B4" s="156"/>
      <c r="C4" s="91"/>
      <c r="D4" s="156"/>
      <c r="E4" s="156"/>
      <c r="F4" s="243" t="s">
        <v>178</v>
      </c>
      <c r="G4" s="243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</row>
    <row r="5" spans="1:27" ht="64.5" customHeight="1">
      <c r="A5" s="227"/>
      <c r="B5" s="267"/>
      <c r="C5" s="268"/>
      <c r="D5" s="268"/>
      <c r="E5" s="269" t="s">
        <v>731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</row>
    <row r="6" spans="1:27" ht="14.25" customHeight="1">
      <c r="A6" s="227"/>
      <c r="B6" s="227"/>
      <c r="C6" s="227"/>
      <c r="D6" s="232"/>
      <c r="E6" s="232"/>
      <c r="F6" s="232"/>
      <c r="G6" s="227"/>
    </row>
    <row r="7" spans="1:27" ht="18.75" customHeight="1">
      <c r="A7" s="227"/>
      <c r="B7" s="227"/>
      <c r="C7" s="227"/>
      <c r="D7" s="227"/>
      <c r="E7" s="227"/>
      <c r="F7" s="232" t="s">
        <v>188</v>
      </c>
      <c r="G7" s="232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ht="9.75" hidden="1" customHeight="1">
      <c r="A8" s="229"/>
      <c r="B8" s="227"/>
      <c r="C8" s="227"/>
      <c r="D8" s="227"/>
      <c r="E8" s="227"/>
      <c r="F8" s="227"/>
      <c r="G8" s="227"/>
    </row>
    <row r="9" spans="1:27" ht="33" customHeight="1">
      <c r="A9" s="270" t="s">
        <v>745</v>
      </c>
      <c r="B9" s="270"/>
      <c r="C9" s="270"/>
      <c r="D9" s="270"/>
      <c r="E9" s="270"/>
      <c r="F9" s="270"/>
      <c r="G9" s="270"/>
      <c r="H9" s="271"/>
      <c r="I9" s="271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</row>
    <row r="10" spans="1:27" ht="21" customHeight="1">
      <c r="A10" s="272"/>
      <c r="B10" s="272"/>
      <c r="C10" s="272"/>
      <c r="D10" s="272"/>
      <c r="E10" s="272"/>
      <c r="F10" s="272"/>
      <c r="G10" s="272"/>
      <c r="H10" s="168"/>
      <c r="I10" s="273" t="s">
        <v>774</v>
      </c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</row>
    <row r="11" spans="1:27" s="6" customFormat="1" ht="45.75" customHeight="1">
      <c r="A11" s="38" t="s">
        <v>157</v>
      </c>
      <c r="B11" s="96" t="s">
        <v>132</v>
      </c>
      <c r="C11" s="66" t="s">
        <v>133</v>
      </c>
      <c r="D11" s="38" t="s">
        <v>191</v>
      </c>
      <c r="E11" s="38" t="s">
        <v>134</v>
      </c>
      <c r="F11" s="166" t="s">
        <v>618</v>
      </c>
      <c r="G11" s="89" t="s">
        <v>768</v>
      </c>
      <c r="H11" s="106" t="s">
        <v>768</v>
      </c>
      <c r="I11" s="166" t="s">
        <v>618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100" t="s">
        <v>768</v>
      </c>
      <c r="AA11" s="166" t="s">
        <v>618</v>
      </c>
    </row>
    <row r="12" spans="1:27" ht="22.5" customHeight="1">
      <c r="A12" s="24" t="s">
        <v>135</v>
      </c>
      <c r="B12" s="24"/>
      <c r="C12" s="66"/>
      <c r="D12" s="156"/>
      <c r="E12" s="38"/>
      <c r="F12" s="97">
        <f>SUM(F13,F120,F167,F183,F219,F279,F339,F359,F192)+F404</f>
        <v>954053.29999999993</v>
      </c>
      <c r="G12" s="97">
        <f>SUM(G13,G120,G167,G183,G219,G279,G339,G359,G192)+G404</f>
        <v>60019.5</v>
      </c>
      <c r="H12" s="97">
        <f>SUM(H13,H120,H167,H183,H219,H279,H339,H359,H192)+H404</f>
        <v>42496</v>
      </c>
      <c r="I12" s="105">
        <f>F12+H12+G12</f>
        <v>1056568.7999999998</v>
      </c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97">
        <f>SUM(Z13,Z120,Z167,Z183,Z219,Z279,Z339,Z359,Z192)</f>
        <v>28478.400000000001</v>
      </c>
      <c r="AA12" s="105">
        <f>I12+Z12</f>
        <v>1085047.1999999997</v>
      </c>
    </row>
    <row r="13" spans="1:27" ht="37.5" customHeight="1">
      <c r="A13" s="39" t="s">
        <v>113</v>
      </c>
      <c r="B13" s="38">
        <v>439</v>
      </c>
      <c r="C13" s="66"/>
      <c r="D13" s="38"/>
      <c r="E13" s="38"/>
      <c r="F13" s="97">
        <f>SUM(F14,F69,F101,F86)</f>
        <v>63866.2</v>
      </c>
      <c r="G13" s="97">
        <f>SUM(G14,G69,G101,G86)</f>
        <v>0</v>
      </c>
      <c r="H13" s="97">
        <f>SUM(H14,H69,H101,H86)</f>
        <v>2200</v>
      </c>
      <c r="I13" s="105">
        <f t="shared" ref="I13:I76" si="0">F13+H13</f>
        <v>66066.2</v>
      </c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105">
        <v>783</v>
      </c>
      <c r="AA13" s="105">
        <f t="shared" ref="AA13:AA76" si="1">I13+Z13</f>
        <v>66849.2</v>
      </c>
    </row>
    <row r="14" spans="1:27" ht="25.5" customHeight="1">
      <c r="A14" s="24" t="s">
        <v>136</v>
      </c>
      <c r="B14" s="38">
        <v>439</v>
      </c>
      <c r="C14" s="66" t="s">
        <v>137</v>
      </c>
      <c r="D14" s="67"/>
      <c r="E14" s="67"/>
      <c r="F14" s="97">
        <f>SUM(F15,F22,F30,F45,F58,F63,F52)+F43</f>
        <v>49541.2</v>
      </c>
      <c r="G14" s="97"/>
      <c r="H14" s="97">
        <f>SUM(H15,H22,H30,H45,H58,H63,H52)+H43</f>
        <v>2200</v>
      </c>
      <c r="I14" s="105">
        <f t="shared" si="0"/>
        <v>51741.2</v>
      </c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106"/>
      <c r="AA14" s="105">
        <f t="shared" si="1"/>
        <v>51741.2</v>
      </c>
    </row>
    <row r="15" spans="1:27" ht="48.75" customHeight="1">
      <c r="A15" s="24" t="s">
        <v>138</v>
      </c>
      <c r="B15" s="38">
        <v>439</v>
      </c>
      <c r="C15" s="66" t="s">
        <v>139</v>
      </c>
      <c r="D15" s="67"/>
      <c r="E15" s="67"/>
      <c r="F15" s="97">
        <f>SUM(F17)</f>
        <v>1700</v>
      </c>
      <c r="G15" s="97"/>
      <c r="H15" s="106"/>
      <c r="I15" s="106">
        <f t="shared" si="0"/>
        <v>1700</v>
      </c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106"/>
      <c r="AA15" s="106">
        <f t="shared" si="1"/>
        <v>1700</v>
      </c>
    </row>
    <row r="16" spans="1:27" ht="37.5" customHeight="1">
      <c r="A16" s="24" t="s">
        <v>272</v>
      </c>
      <c r="B16" s="38">
        <v>439</v>
      </c>
      <c r="C16" s="66" t="s">
        <v>139</v>
      </c>
      <c r="D16" s="67" t="s">
        <v>221</v>
      </c>
      <c r="E16" s="67"/>
      <c r="F16" s="97">
        <f>SUM(F17)</f>
        <v>1700</v>
      </c>
      <c r="G16" s="97"/>
      <c r="H16" s="106"/>
      <c r="I16" s="106">
        <f t="shared" si="0"/>
        <v>1700</v>
      </c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106"/>
      <c r="AA16" s="106">
        <f t="shared" si="1"/>
        <v>1700</v>
      </c>
    </row>
    <row r="17" spans="1:27" ht="30" customHeight="1">
      <c r="A17" s="19" t="s">
        <v>140</v>
      </c>
      <c r="B17" s="134">
        <v>439</v>
      </c>
      <c r="C17" s="68" t="s">
        <v>139</v>
      </c>
      <c r="D17" s="69" t="s">
        <v>222</v>
      </c>
      <c r="E17" s="69"/>
      <c r="F17" s="70">
        <f>SUM(F18,F20)</f>
        <v>1700</v>
      </c>
      <c r="G17" s="70"/>
      <c r="H17" s="106"/>
      <c r="I17" s="106">
        <f t="shared" si="0"/>
        <v>1700</v>
      </c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106"/>
      <c r="AA17" s="106">
        <f t="shared" si="1"/>
        <v>1700</v>
      </c>
    </row>
    <row r="18" spans="1:27" ht="31.5" customHeight="1">
      <c r="A18" s="19" t="s">
        <v>195</v>
      </c>
      <c r="B18" s="134">
        <v>439</v>
      </c>
      <c r="C18" s="68" t="s">
        <v>139</v>
      </c>
      <c r="D18" s="69" t="s">
        <v>223</v>
      </c>
      <c r="E18" s="69"/>
      <c r="F18" s="70">
        <f>SUM(F19)</f>
        <v>1700</v>
      </c>
      <c r="G18" s="70"/>
      <c r="H18" s="106"/>
      <c r="I18" s="106">
        <f t="shared" si="0"/>
        <v>1700</v>
      </c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106"/>
      <c r="AA18" s="106">
        <f t="shared" si="1"/>
        <v>1700</v>
      </c>
    </row>
    <row r="19" spans="1:27" ht="33.75" customHeight="1">
      <c r="A19" s="19" t="s">
        <v>197</v>
      </c>
      <c r="B19" s="134">
        <v>439</v>
      </c>
      <c r="C19" s="68" t="s">
        <v>139</v>
      </c>
      <c r="D19" s="69" t="s">
        <v>223</v>
      </c>
      <c r="E19" s="69" t="s">
        <v>196</v>
      </c>
      <c r="F19" s="70">
        <v>1700</v>
      </c>
      <c r="G19" s="70"/>
      <c r="H19" s="106"/>
      <c r="I19" s="106">
        <f t="shared" si="0"/>
        <v>1700</v>
      </c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106"/>
      <c r="AA19" s="106">
        <f t="shared" si="1"/>
        <v>1700</v>
      </c>
    </row>
    <row r="20" spans="1:27" ht="35.25" customHeight="1">
      <c r="A20" s="19" t="s">
        <v>176</v>
      </c>
      <c r="B20" s="134">
        <v>439</v>
      </c>
      <c r="C20" s="68" t="s">
        <v>139</v>
      </c>
      <c r="D20" s="69" t="s">
        <v>224</v>
      </c>
      <c r="E20" s="69"/>
      <c r="F20" s="70">
        <f>F21</f>
        <v>0</v>
      </c>
      <c r="G20" s="70"/>
      <c r="H20" s="106"/>
      <c r="I20" s="106">
        <f t="shared" si="0"/>
        <v>0</v>
      </c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106"/>
      <c r="AA20" s="106">
        <f t="shared" si="1"/>
        <v>0</v>
      </c>
    </row>
    <row r="21" spans="1:27" ht="33.75" customHeight="1">
      <c r="A21" s="19" t="s">
        <v>193</v>
      </c>
      <c r="B21" s="134">
        <v>439</v>
      </c>
      <c r="C21" s="68" t="s">
        <v>139</v>
      </c>
      <c r="D21" s="69" t="s">
        <v>224</v>
      </c>
      <c r="E21" s="69" t="s">
        <v>192</v>
      </c>
      <c r="F21" s="70">
        <v>0</v>
      </c>
      <c r="G21" s="70"/>
      <c r="H21" s="106"/>
      <c r="I21" s="106">
        <f t="shared" si="0"/>
        <v>0</v>
      </c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106"/>
      <c r="AA21" s="106">
        <f t="shared" si="1"/>
        <v>0</v>
      </c>
    </row>
    <row r="22" spans="1:27" ht="44.25" customHeight="1">
      <c r="A22" s="24" t="s">
        <v>189</v>
      </c>
      <c r="B22" s="38">
        <v>439</v>
      </c>
      <c r="C22" s="66" t="s">
        <v>302</v>
      </c>
      <c r="D22" s="67"/>
      <c r="E22" s="67"/>
      <c r="F22" s="97">
        <f>F23</f>
        <v>1486</v>
      </c>
      <c r="G22" s="97"/>
      <c r="H22" s="106"/>
      <c r="I22" s="106">
        <f t="shared" si="0"/>
        <v>1486</v>
      </c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106"/>
      <c r="AA22" s="106">
        <f t="shared" si="1"/>
        <v>1486</v>
      </c>
    </row>
    <row r="23" spans="1:27" ht="39" customHeight="1">
      <c r="A23" s="24" t="s">
        <v>272</v>
      </c>
      <c r="B23" s="38">
        <v>439</v>
      </c>
      <c r="C23" s="66" t="s">
        <v>302</v>
      </c>
      <c r="D23" s="67" t="s">
        <v>221</v>
      </c>
      <c r="E23" s="67"/>
      <c r="F23" s="97">
        <f>SUM(F24)+F29</f>
        <v>1486</v>
      </c>
      <c r="G23" s="97"/>
      <c r="H23" s="106"/>
      <c r="I23" s="105">
        <f t="shared" si="0"/>
        <v>1486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105"/>
      <c r="AA23" s="105">
        <f t="shared" si="1"/>
        <v>1486</v>
      </c>
    </row>
    <row r="24" spans="1:27" ht="28.5" customHeight="1">
      <c r="A24" s="19" t="s">
        <v>301</v>
      </c>
      <c r="B24" s="134">
        <v>439</v>
      </c>
      <c r="C24" s="68" t="s">
        <v>302</v>
      </c>
      <c r="D24" s="69" t="s">
        <v>225</v>
      </c>
      <c r="E24" s="69"/>
      <c r="F24" s="70">
        <f>SUM(F25,F27)</f>
        <v>1486</v>
      </c>
      <c r="G24" s="70"/>
      <c r="H24" s="106"/>
      <c r="I24" s="106">
        <f t="shared" si="0"/>
        <v>1486</v>
      </c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106"/>
      <c r="AA24" s="106">
        <f t="shared" si="1"/>
        <v>1486</v>
      </c>
    </row>
    <row r="25" spans="1:27" ht="28.5" customHeight="1">
      <c r="A25" s="19" t="s">
        <v>195</v>
      </c>
      <c r="B25" s="134">
        <v>439</v>
      </c>
      <c r="C25" s="68" t="s">
        <v>302</v>
      </c>
      <c r="D25" s="69" t="s">
        <v>226</v>
      </c>
      <c r="E25" s="69"/>
      <c r="F25" s="70">
        <f>SUM(F26)</f>
        <v>1086</v>
      </c>
      <c r="G25" s="70"/>
      <c r="H25" s="106"/>
      <c r="I25" s="106">
        <f t="shared" si="0"/>
        <v>1086</v>
      </c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106"/>
      <c r="AA25" s="106">
        <f t="shared" si="1"/>
        <v>1086</v>
      </c>
    </row>
    <row r="26" spans="1:27" ht="25.5">
      <c r="A26" s="19" t="s">
        <v>197</v>
      </c>
      <c r="B26" s="134">
        <v>439</v>
      </c>
      <c r="C26" s="68" t="s">
        <v>302</v>
      </c>
      <c r="D26" s="69" t="s">
        <v>226</v>
      </c>
      <c r="E26" s="69" t="s">
        <v>196</v>
      </c>
      <c r="F26" s="70">
        <v>1086</v>
      </c>
      <c r="G26" s="70"/>
      <c r="H26" s="106"/>
      <c r="I26" s="106">
        <f t="shared" si="0"/>
        <v>1086</v>
      </c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106"/>
      <c r="AA26" s="106">
        <f t="shared" si="1"/>
        <v>1086</v>
      </c>
    </row>
    <row r="27" spans="1:27" ht="30" customHeight="1">
      <c r="A27" s="19" t="s">
        <v>176</v>
      </c>
      <c r="B27" s="134">
        <v>439</v>
      </c>
      <c r="C27" s="68" t="s">
        <v>302</v>
      </c>
      <c r="D27" s="69" t="s">
        <v>227</v>
      </c>
      <c r="E27" s="69"/>
      <c r="F27" s="70">
        <f>F28</f>
        <v>400</v>
      </c>
      <c r="G27" s="70"/>
      <c r="H27" s="106"/>
      <c r="I27" s="106">
        <f t="shared" si="0"/>
        <v>400</v>
      </c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106"/>
      <c r="AA27" s="106">
        <f t="shared" si="1"/>
        <v>400</v>
      </c>
    </row>
    <row r="28" spans="1:27" ht="36" customHeight="1">
      <c r="A28" s="19" t="s">
        <v>193</v>
      </c>
      <c r="B28" s="134">
        <v>439</v>
      </c>
      <c r="C28" s="68" t="s">
        <v>302</v>
      </c>
      <c r="D28" s="69" t="s">
        <v>227</v>
      </c>
      <c r="E28" s="69" t="s">
        <v>192</v>
      </c>
      <c r="F28" s="70">
        <v>400</v>
      </c>
      <c r="G28" s="70"/>
      <c r="H28" s="106"/>
      <c r="I28" s="106">
        <f t="shared" si="0"/>
        <v>400</v>
      </c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106"/>
      <c r="AA28" s="106">
        <f t="shared" si="1"/>
        <v>400</v>
      </c>
    </row>
    <row r="29" spans="1:27" ht="30.75" hidden="1" customHeight="1">
      <c r="A29" s="19" t="s">
        <v>647</v>
      </c>
      <c r="B29" s="134">
        <v>439</v>
      </c>
      <c r="C29" s="68" t="s">
        <v>302</v>
      </c>
      <c r="D29" s="69" t="s">
        <v>646</v>
      </c>
      <c r="E29" s="69" t="s">
        <v>192</v>
      </c>
      <c r="F29" s="70">
        <v>0</v>
      </c>
      <c r="G29" s="70"/>
      <c r="H29" s="106"/>
      <c r="I29" s="106">
        <f t="shared" si="0"/>
        <v>0</v>
      </c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106"/>
      <c r="AA29" s="106">
        <f t="shared" si="1"/>
        <v>0</v>
      </c>
    </row>
    <row r="30" spans="1:27" ht="43.5" customHeight="1">
      <c r="A30" s="24" t="s">
        <v>303</v>
      </c>
      <c r="B30" s="134">
        <v>439</v>
      </c>
      <c r="C30" s="66" t="s">
        <v>304</v>
      </c>
      <c r="D30" s="67"/>
      <c r="E30" s="67"/>
      <c r="F30" s="97">
        <f>SUM(F31)</f>
        <v>38319</v>
      </c>
      <c r="G30" s="97"/>
      <c r="H30" s="97">
        <f>SUM(H31)</f>
        <v>2200</v>
      </c>
      <c r="I30" s="105">
        <f t="shared" si="0"/>
        <v>40519</v>
      </c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105">
        <f>Z31</f>
        <v>783</v>
      </c>
      <c r="AA30" s="105">
        <f t="shared" si="1"/>
        <v>41302</v>
      </c>
    </row>
    <row r="31" spans="1:27" ht="33.75" customHeight="1">
      <c r="A31" s="24" t="s">
        <v>273</v>
      </c>
      <c r="B31" s="134">
        <v>439</v>
      </c>
      <c r="C31" s="66" t="s">
        <v>304</v>
      </c>
      <c r="D31" s="67" t="s">
        <v>229</v>
      </c>
      <c r="E31" s="67"/>
      <c r="F31" s="97">
        <f>SUM(F35)+F32</f>
        <v>38319</v>
      </c>
      <c r="G31" s="97"/>
      <c r="H31" s="97">
        <f>SUM(H35)+H32</f>
        <v>2200</v>
      </c>
      <c r="I31" s="105">
        <f t="shared" si="0"/>
        <v>40519</v>
      </c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105">
        <f>Z35</f>
        <v>783</v>
      </c>
      <c r="AA31" s="105">
        <f t="shared" si="1"/>
        <v>41302</v>
      </c>
    </row>
    <row r="32" spans="1:27" ht="42" customHeight="1">
      <c r="A32" s="19" t="s">
        <v>305</v>
      </c>
      <c r="B32" s="134">
        <v>439</v>
      </c>
      <c r="C32" s="69" t="s">
        <v>304</v>
      </c>
      <c r="D32" s="69" t="s">
        <v>230</v>
      </c>
      <c r="E32" s="69"/>
      <c r="F32" s="70">
        <f>F33</f>
        <v>1175</v>
      </c>
      <c r="G32" s="70"/>
      <c r="H32" s="106"/>
      <c r="I32" s="106">
        <f t="shared" si="0"/>
        <v>1175</v>
      </c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106"/>
      <c r="AA32" s="106">
        <f t="shared" si="1"/>
        <v>1175</v>
      </c>
    </row>
    <row r="33" spans="1:27" ht="33.75" customHeight="1">
      <c r="A33" s="19" t="s">
        <v>195</v>
      </c>
      <c r="B33" s="134">
        <v>439</v>
      </c>
      <c r="C33" s="69" t="s">
        <v>304</v>
      </c>
      <c r="D33" s="69" t="s">
        <v>231</v>
      </c>
      <c r="E33" s="69"/>
      <c r="F33" s="70">
        <f>F34</f>
        <v>1175</v>
      </c>
      <c r="G33" s="70"/>
      <c r="H33" s="106"/>
      <c r="I33" s="106">
        <f t="shared" si="0"/>
        <v>1175</v>
      </c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106"/>
      <c r="AA33" s="106">
        <f t="shared" si="1"/>
        <v>1175</v>
      </c>
    </row>
    <row r="34" spans="1:27" ht="33.75" customHeight="1">
      <c r="A34" s="19" t="s">
        <v>197</v>
      </c>
      <c r="B34" s="134">
        <v>439</v>
      </c>
      <c r="C34" s="69" t="s">
        <v>304</v>
      </c>
      <c r="D34" s="69" t="s">
        <v>231</v>
      </c>
      <c r="E34" s="69" t="s">
        <v>196</v>
      </c>
      <c r="F34" s="70">
        <v>1175</v>
      </c>
      <c r="G34" s="70"/>
      <c r="H34" s="106"/>
      <c r="I34" s="106">
        <f t="shared" si="0"/>
        <v>1175</v>
      </c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106"/>
      <c r="AA34" s="106">
        <f t="shared" si="1"/>
        <v>1175</v>
      </c>
    </row>
    <row r="35" spans="1:27" ht="29.25" customHeight="1">
      <c r="A35" s="19" t="s">
        <v>190</v>
      </c>
      <c r="B35" s="134">
        <v>439</v>
      </c>
      <c r="C35" s="68" t="s">
        <v>304</v>
      </c>
      <c r="D35" s="69" t="s">
        <v>233</v>
      </c>
      <c r="E35" s="69"/>
      <c r="F35" s="70">
        <f>SUM(F37,F39)</f>
        <v>37144</v>
      </c>
      <c r="G35" s="70"/>
      <c r="H35" s="70">
        <f>SUM(H37,H39)</f>
        <v>2200</v>
      </c>
      <c r="I35" s="106">
        <f t="shared" si="0"/>
        <v>39344</v>
      </c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106">
        <f>Z38</f>
        <v>783</v>
      </c>
      <c r="AA35" s="106">
        <f t="shared" si="1"/>
        <v>40127</v>
      </c>
    </row>
    <row r="36" spans="1:27" ht="33" customHeight="1">
      <c r="A36" s="19" t="s">
        <v>195</v>
      </c>
      <c r="B36" s="134">
        <v>439</v>
      </c>
      <c r="C36" s="68" t="s">
        <v>304</v>
      </c>
      <c r="D36" s="69" t="s">
        <v>234</v>
      </c>
      <c r="E36" s="69"/>
      <c r="F36" s="70">
        <f>SUM(F37)</f>
        <v>28319</v>
      </c>
      <c r="G36" s="70"/>
      <c r="H36" s="106"/>
      <c r="I36" s="106">
        <f t="shared" si="0"/>
        <v>28319</v>
      </c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106"/>
      <c r="AA36" s="106">
        <f t="shared" si="1"/>
        <v>28319</v>
      </c>
    </row>
    <row r="37" spans="1:27" ht="28.5" customHeight="1">
      <c r="A37" s="19" t="s">
        <v>197</v>
      </c>
      <c r="B37" s="134">
        <v>439</v>
      </c>
      <c r="C37" s="68" t="s">
        <v>304</v>
      </c>
      <c r="D37" s="69" t="s">
        <v>234</v>
      </c>
      <c r="E37" s="69" t="s">
        <v>196</v>
      </c>
      <c r="F37" s="70">
        <v>28319</v>
      </c>
      <c r="G37" s="70"/>
      <c r="H37" s="106"/>
      <c r="I37" s="106">
        <f t="shared" si="0"/>
        <v>28319</v>
      </c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106"/>
      <c r="AA37" s="106">
        <f t="shared" si="1"/>
        <v>28319</v>
      </c>
    </row>
    <row r="38" spans="1:27" ht="28.5" customHeight="1">
      <c r="A38" s="19" t="s">
        <v>851</v>
      </c>
      <c r="B38" s="134">
        <v>439</v>
      </c>
      <c r="C38" s="68" t="s">
        <v>304</v>
      </c>
      <c r="D38" s="69" t="s">
        <v>850</v>
      </c>
      <c r="E38" s="69" t="s">
        <v>196</v>
      </c>
      <c r="F38" s="70">
        <v>0</v>
      </c>
      <c r="G38" s="70"/>
      <c r="H38" s="106"/>
      <c r="I38" s="106">
        <f t="shared" ref="I38" si="2">F38+H38</f>
        <v>0</v>
      </c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106">
        <v>783</v>
      </c>
      <c r="AA38" s="106">
        <f t="shared" ref="AA38" si="3">I38+Z38</f>
        <v>783</v>
      </c>
    </row>
    <row r="39" spans="1:27" ht="32.25" customHeight="1">
      <c r="A39" s="19" t="s">
        <v>176</v>
      </c>
      <c r="B39" s="134">
        <v>439</v>
      </c>
      <c r="C39" s="68" t="s">
        <v>304</v>
      </c>
      <c r="D39" s="69" t="s">
        <v>235</v>
      </c>
      <c r="E39" s="135"/>
      <c r="F39" s="70">
        <f>F40+F42+F41</f>
        <v>8825</v>
      </c>
      <c r="G39" s="70"/>
      <c r="H39" s="106">
        <f>H40</f>
        <v>2200</v>
      </c>
      <c r="I39" s="106">
        <f t="shared" si="0"/>
        <v>11025</v>
      </c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106"/>
      <c r="AA39" s="106">
        <f t="shared" si="1"/>
        <v>11025</v>
      </c>
    </row>
    <row r="40" spans="1:27" ht="32.25" customHeight="1">
      <c r="A40" s="19" t="s">
        <v>193</v>
      </c>
      <c r="B40" s="134">
        <v>439</v>
      </c>
      <c r="C40" s="68" t="s">
        <v>304</v>
      </c>
      <c r="D40" s="69" t="s">
        <v>235</v>
      </c>
      <c r="E40" s="69" t="s">
        <v>544</v>
      </c>
      <c r="F40" s="70">
        <v>8525</v>
      </c>
      <c r="G40" s="70"/>
      <c r="H40" s="106">
        <v>2200</v>
      </c>
      <c r="I40" s="106">
        <f t="shared" si="0"/>
        <v>10725</v>
      </c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106"/>
      <c r="AA40" s="106">
        <f t="shared" si="1"/>
        <v>10725</v>
      </c>
    </row>
    <row r="41" spans="1:27" ht="46.5" hidden="1" customHeight="1">
      <c r="A41" s="19"/>
      <c r="B41" s="134"/>
      <c r="C41" s="68"/>
      <c r="D41" s="69"/>
      <c r="E41" s="69"/>
      <c r="F41" s="70"/>
      <c r="G41" s="70"/>
      <c r="H41" s="106"/>
      <c r="I41" s="10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106"/>
      <c r="AA41" s="106"/>
    </row>
    <row r="42" spans="1:27" ht="27" customHeight="1">
      <c r="A42" s="19" t="s">
        <v>31</v>
      </c>
      <c r="B42" s="136">
        <v>439</v>
      </c>
      <c r="C42" s="68" t="s">
        <v>304</v>
      </c>
      <c r="D42" s="69" t="s">
        <v>235</v>
      </c>
      <c r="E42" s="69" t="s">
        <v>208</v>
      </c>
      <c r="F42" s="70">
        <v>300</v>
      </c>
      <c r="G42" s="70"/>
      <c r="H42" s="106"/>
      <c r="I42" s="106">
        <f t="shared" si="0"/>
        <v>300</v>
      </c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106"/>
      <c r="AA42" s="106">
        <f t="shared" si="1"/>
        <v>300</v>
      </c>
    </row>
    <row r="43" spans="1:27" ht="22.5" customHeight="1">
      <c r="A43" s="24" t="s">
        <v>595</v>
      </c>
      <c r="B43" s="38">
        <v>439</v>
      </c>
      <c r="C43" s="149" t="s">
        <v>596</v>
      </c>
      <c r="D43" s="67"/>
      <c r="E43" s="69"/>
      <c r="F43" s="70">
        <f>F44</f>
        <v>32.700000000000003</v>
      </c>
      <c r="G43" s="70"/>
      <c r="H43" s="106"/>
      <c r="I43" s="105">
        <f t="shared" si="0"/>
        <v>32.700000000000003</v>
      </c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106"/>
      <c r="AA43" s="105">
        <f t="shared" si="1"/>
        <v>32.700000000000003</v>
      </c>
    </row>
    <row r="44" spans="1:27" ht="55.5" customHeight="1">
      <c r="A44" s="152" t="s">
        <v>597</v>
      </c>
      <c r="B44" s="150" t="s">
        <v>711</v>
      </c>
      <c r="C44" s="150" t="s">
        <v>596</v>
      </c>
      <c r="D44" s="151" t="s">
        <v>598</v>
      </c>
      <c r="E44" s="69" t="s">
        <v>192</v>
      </c>
      <c r="F44" s="70">
        <v>32.700000000000003</v>
      </c>
      <c r="G44" s="70"/>
      <c r="H44" s="106"/>
      <c r="I44" s="106">
        <f t="shared" si="0"/>
        <v>32.700000000000003</v>
      </c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106"/>
      <c r="AA44" s="106">
        <f t="shared" si="1"/>
        <v>32.700000000000003</v>
      </c>
    </row>
    <row r="45" spans="1:27" ht="42.75" hidden="1" customHeight="1">
      <c r="A45" s="40" t="s">
        <v>321</v>
      </c>
      <c r="B45" s="38">
        <v>439</v>
      </c>
      <c r="C45" s="66" t="s">
        <v>306</v>
      </c>
      <c r="D45" s="69"/>
      <c r="E45" s="69"/>
      <c r="F45" s="97">
        <f>SUM(F46)</f>
        <v>1715</v>
      </c>
      <c r="G45" s="97"/>
      <c r="H45" s="106"/>
      <c r="I45" s="105">
        <f t="shared" si="0"/>
        <v>1715</v>
      </c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105"/>
      <c r="AA45" s="105">
        <f t="shared" si="1"/>
        <v>1715</v>
      </c>
    </row>
    <row r="46" spans="1:27" ht="30.75" hidden="1" customHeight="1">
      <c r="A46" s="24" t="s">
        <v>270</v>
      </c>
      <c r="B46" s="134">
        <v>439</v>
      </c>
      <c r="C46" s="66" t="s">
        <v>306</v>
      </c>
      <c r="D46" s="67" t="s">
        <v>40</v>
      </c>
      <c r="E46" s="69"/>
      <c r="F46" s="97">
        <f>SUM(F47)</f>
        <v>1715</v>
      </c>
      <c r="G46" s="97"/>
      <c r="H46" s="106"/>
      <c r="I46" s="105">
        <f t="shared" si="0"/>
        <v>1715</v>
      </c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105"/>
      <c r="AA46" s="105">
        <f t="shared" si="1"/>
        <v>1715</v>
      </c>
    </row>
    <row r="47" spans="1:27" ht="29.25" hidden="1" customHeight="1">
      <c r="A47" s="19" t="s">
        <v>200</v>
      </c>
      <c r="B47" s="134">
        <v>439</v>
      </c>
      <c r="C47" s="68" t="s">
        <v>306</v>
      </c>
      <c r="D47" s="69" t="s">
        <v>236</v>
      </c>
      <c r="E47" s="69"/>
      <c r="F47" s="70">
        <f>SUM(F48,F50)</f>
        <v>1715</v>
      </c>
      <c r="G47" s="70"/>
      <c r="H47" s="106"/>
      <c r="I47" s="106">
        <f t="shared" si="0"/>
        <v>1715</v>
      </c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106"/>
      <c r="AA47" s="106">
        <f t="shared" si="1"/>
        <v>1715</v>
      </c>
    </row>
    <row r="48" spans="1:27" ht="29.25" hidden="1" customHeight="1">
      <c r="A48" s="19" t="s">
        <v>195</v>
      </c>
      <c r="B48" s="134">
        <v>439</v>
      </c>
      <c r="C48" s="68" t="s">
        <v>306</v>
      </c>
      <c r="D48" s="69" t="s">
        <v>237</v>
      </c>
      <c r="E48" s="69"/>
      <c r="F48" s="70">
        <f>SUM(F49)</f>
        <v>1415</v>
      </c>
      <c r="G48" s="70"/>
      <c r="H48" s="106"/>
      <c r="I48" s="106">
        <f t="shared" si="0"/>
        <v>1415</v>
      </c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106"/>
      <c r="AA48" s="106">
        <f t="shared" si="1"/>
        <v>1415</v>
      </c>
    </row>
    <row r="49" spans="1:27" ht="29.25" hidden="1" customHeight="1">
      <c r="A49" s="19" t="s">
        <v>197</v>
      </c>
      <c r="B49" s="134">
        <v>439</v>
      </c>
      <c r="C49" s="68" t="s">
        <v>306</v>
      </c>
      <c r="D49" s="69" t="s">
        <v>237</v>
      </c>
      <c r="E49" s="69" t="s">
        <v>196</v>
      </c>
      <c r="F49" s="70">
        <v>1415</v>
      </c>
      <c r="G49" s="70"/>
      <c r="H49" s="106"/>
      <c r="I49" s="106">
        <f t="shared" si="0"/>
        <v>1415</v>
      </c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106"/>
      <c r="AA49" s="106">
        <f t="shared" si="1"/>
        <v>1415</v>
      </c>
    </row>
    <row r="50" spans="1:27" ht="39" hidden="1" customHeight="1">
      <c r="A50" s="19" t="s">
        <v>176</v>
      </c>
      <c r="B50" s="134">
        <v>439</v>
      </c>
      <c r="C50" s="68" t="s">
        <v>306</v>
      </c>
      <c r="D50" s="69" t="s">
        <v>462</v>
      </c>
      <c r="E50" s="69"/>
      <c r="F50" s="70">
        <f>F51</f>
        <v>300</v>
      </c>
      <c r="G50" s="70"/>
      <c r="H50" s="106"/>
      <c r="I50" s="106">
        <f t="shared" si="0"/>
        <v>300</v>
      </c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106"/>
      <c r="AA50" s="106">
        <f t="shared" si="1"/>
        <v>300</v>
      </c>
    </row>
    <row r="51" spans="1:27" ht="33.75" hidden="1" customHeight="1">
      <c r="A51" s="19" t="s">
        <v>193</v>
      </c>
      <c r="B51" s="134">
        <v>439</v>
      </c>
      <c r="C51" s="68" t="s">
        <v>306</v>
      </c>
      <c r="D51" s="69" t="s">
        <v>462</v>
      </c>
      <c r="E51" s="69" t="s">
        <v>192</v>
      </c>
      <c r="F51" s="70">
        <v>300</v>
      </c>
      <c r="G51" s="70"/>
      <c r="H51" s="106"/>
      <c r="I51" s="106">
        <f t="shared" si="0"/>
        <v>300</v>
      </c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106"/>
      <c r="AA51" s="106">
        <f t="shared" si="1"/>
        <v>300</v>
      </c>
    </row>
    <row r="52" spans="1:27" ht="19.5" hidden="1" customHeight="1">
      <c r="A52" s="41" t="s">
        <v>42</v>
      </c>
      <c r="B52" s="38">
        <v>439</v>
      </c>
      <c r="C52" s="67" t="s">
        <v>41</v>
      </c>
      <c r="D52" s="67"/>
      <c r="E52" s="67"/>
      <c r="F52" s="97">
        <f>SUM(F53)</f>
        <v>2906</v>
      </c>
      <c r="G52" s="97"/>
      <c r="H52" s="106"/>
      <c r="I52" s="105">
        <f t="shared" si="0"/>
        <v>2906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105"/>
      <c r="AA52" s="105">
        <f t="shared" si="1"/>
        <v>2906</v>
      </c>
    </row>
    <row r="53" spans="1:27" ht="34.5" hidden="1" customHeight="1">
      <c r="A53" s="42" t="s">
        <v>512</v>
      </c>
      <c r="B53" s="134">
        <v>439</v>
      </c>
      <c r="C53" s="69" t="s">
        <v>41</v>
      </c>
      <c r="D53" s="69" t="s">
        <v>238</v>
      </c>
      <c r="E53" s="69"/>
      <c r="F53" s="70">
        <f>SUM(F54,F56)</f>
        <v>2906</v>
      </c>
      <c r="G53" s="70"/>
      <c r="H53" s="106"/>
      <c r="I53" s="106">
        <f t="shared" si="0"/>
        <v>2906</v>
      </c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106"/>
      <c r="AA53" s="106">
        <f t="shared" si="1"/>
        <v>2906</v>
      </c>
    </row>
    <row r="54" spans="1:27" ht="27.75" hidden="1" customHeight="1">
      <c r="A54" s="42" t="s">
        <v>513</v>
      </c>
      <c r="B54" s="134">
        <v>439</v>
      </c>
      <c r="C54" s="69" t="s">
        <v>41</v>
      </c>
      <c r="D54" s="69" t="s">
        <v>514</v>
      </c>
      <c r="E54" s="69"/>
      <c r="F54" s="70">
        <f>F55</f>
        <v>1000</v>
      </c>
      <c r="G54" s="70"/>
      <c r="H54" s="106"/>
      <c r="I54" s="106">
        <f t="shared" si="0"/>
        <v>1000</v>
      </c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106"/>
      <c r="AA54" s="106">
        <f t="shared" si="1"/>
        <v>1000</v>
      </c>
    </row>
    <row r="55" spans="1:27" ht="29.25" hidden="1" customHeight="1">
      <c r="A55" s="19" t="s">
        <v>193</v>
      </c>
      <c r="B55" s="134">
        <v>439</v>
      </c>
      <c r="C55" s="69" t="s">
        <v>41</v>
      </c>
      <c r="D55" s="69" t="s">
        <v>460</v>
      </c>
      <c r="E55" s="69" t="s">
        <v>192</v>
      </c>
      <c r="F55" s="70">
        <v>1000</v>
      </c>
      <c r="G55" s="70"/>
      <c r="H55" s="106"/>
      <c r="I55" s="106">
        <f t="shared" si="0"/>
        <v>1000</v>
      </c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106"/>
      <c r="AA55" s="106">
        <f t="shared" si="1"/>
        <v>1000</v>
      </c>
    </row>
    <row r="56" spans="1:27" ht="28.5" hidden="1" customHeight="1">
      <c r="A56" s="19" t="s">
        <v>511</v>
      </c>
      <c r="B56" s="134">
        <v>439</v>
      </c>
      <c r="C56" s="69" t="s">
        <v>41</v>
      </c>
      <c r="D56" s="69" t="s">
        <v>515</v>
      </c>
      <c r="E56" s="69"/>
      <c r="F56" s="70">
        <f>F57</f>
        <v>1906</v>
      </c>
      <c r="G56" s="70"/>
      <c r="H56" s="106"/>
      <c r="I56" s="106">
        <f t="shared" si="0"/>
        <v>1906</v>
      </c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106"/>
      <c r="AA56" s="106">
        <f t="shared" si="1"/>
        <v>1906</v>
      </c>
    </row>
    <row r="57" spans="1:27" ht="30" hidden="1" customHeight="1">
      <c r="A57" s="19" t="s">
        <v>193</v>
      </c>
      <c r="B57" s="134">
        <v>439</v>
      </c>
      <c r="C57" s="69" t="s">
        <v>41</v>
      </c>
      <c r="D57" s="69" t="s">
        <v>460</v>
      </c>
      <c r="E57" s="69" t="s">
        <v>192</v>
      </c>
      <c r="F57" s="70">
        <v>1906</v>
      </c>
      <c r="G57" s="70"/>
      <c r="H57" s="106"/>
      <c r="I57" s="106">
        <f t="shared" si="0"/>
        <v>1906</v>
      </c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106"/>
      <c r="AA57" s="106">
        <f t="shared" si="1"/>
        <v>1906</v>
      </c>
    </row>
    <row r="58" spans="1:27" ht="23.25" hidden="1" customHeight="1">
      <c r="A58" s="24" t="s">
        <v>30</v>
      </c>
      <c r="B58" s="134">
        <v>439</v>
      </c>
      <c r="C58" s="66" t="s">
        <v>307</v>
      </c>
      <c r="D58" s="67"/>
      <c r="E58" s="67"/>
      <c r="F58" s="97">
        <v>3000</v>
      </c>
      <c r="G58" s="97"/>
      <c r="H58" s="106"/>
      <c r="I58" s="105">
        <f t="shared" si="0"/>
        <v>3000</v>
      </c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105"/>
      <c r="AA58" s="105">
        <f t="shared" si="1"/>
        <v>3000</v>
      </c>
    </row>
    <row r="59" spans="1:27" ht="18.75" hidden="1" customHeight="1">
      <c r="A59" s="19" t="s">
        <v>16</v>
      </c>
      <c r="B59" s="134">
        <v>439</v>
      </c>
      <c r="C59" s="68" t="s">
        <v>307</v>
      </c>
      <c r="D59" s="69" t="s">
        <v>239</v>
      </c>
      <c r="E59" s="69"/>
      <c r="F59" s="70">
        <v>3000</v>
      </c>
      <c r="G59" s="70"/>
      <c r="H59" s="106"/>
      <c r="I59" s="106">
        <f t="shared" si="0"/>
        <v>3000</v>
      </c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106"/>
      <c r="AA59" s="106">
        <f t="shared" si="1"/>
        <v>3000</v>
      </c>
    </row>
    <row r="60" spans="1:27" ht="17.25" hidden="1" customHeight="1">
      <c r="A60" s="19" t="s">
        <v>30</v>
      </c>
      <c r="B60" s="134">
        <v>439</v>
      </c>
      <c r="C60" s="68" t="s">
        <v>307</v>
      </c>
      <c r="D60" s="69" t="s">
        <v>240</v>
      </c>
      <c r="E60" s="69"/>
      <c r="F60" s="70">
        <f>F61</f>
        <v>3000</v>
      </c>
      <c r="G60" s="70"/>
      <c r="H60" s="106"/>
      <c r="I60" s="106">
        <f t="shared" si="0"/>
        <v>3000</v>
      </c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106"/>
      <c r="AA60" s="106">
        <f t="shared" si="1"/>
        <v>3000</v>
      </c>
    </row>
    <row r="61" spans="1:27" ht="16.5" hidden="1" customHeight="1">
      <c r="A61" s="19" t="s">
        <v>308</v>
      </c>
      <c r="B61" s="134">
        <v>439</v>
      </c>
      <c r="C61" s="68" t="s">
        <v>307</v>
      </c>
      <c r="D61" s="69" t="s">
        <v>241</v>
      </c>
      <c r="E61" s="69"/>
      <c r="F61" s="70">
        <v>3000</v>
      </c>
      <c r="G61" s="70"/>
      <c r="H61" s="106"/>
      <c r="I61" s="106">
        <f t="shared" si="0"/>
        <v>3000</v>
      </c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106"/>
      <c r="AA61" s="106">
        <f t="shared" si="1"/>
        <v>3000</v>
      </c>
    </row>
    <row r="62" spans="1:27" ht="26.25" hidden="1" customHeight="1">
      <c r="A62" s="33" t="s">
        <v>81</v>
      </c>
      <c r="B62" s="134">
        <v>439</v>
      </c>
      <c r="C62" s="68" t="s">
        <v>307</v>
      </c>
      <c r="D62" s="69" t="s">
        <v>241</v>
      </c>
      <c r="E62" s="69" t="s">
        <v>79</v>
      </c>
      <c r="F62" s="70">
        <v>3000</v>
      </c>
      <c r="G62" s="70"/>
      <c r="H62" s="106"/>
      <c r="I62" s="106">
        <f t="shared" si="0"/>
        <v>3000</v>
      </c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106"/>
      <c r="AA62" s="106">
        <f t="shared" si="1"/>
        <v>3000</v>
      </c>
    </row>
    <row r="63" spans="1:27" ht="30" hidden="1" customHeight="1">
      <c r="A63" s="43" t="s">
        <v>213</v>
      </c>
      <c r="B63" s="134">
        <v>439</v>
      </c>
      <c r="C63" s="66" t="s">
        <v>130</v>
      </c>
      <c r="D63" s="67"/>
      <c r="E63" s="67"/>
      <c r="F63" s="97">
        <f>SUM(F65)</f>
        <v>382.5</v>
      </c>
      <c r="G63" s="97"/>
      <c r="H63" s="106"/>
      <c r="I63" s="105">
        <f t="shared" si="0"/>
        <v>382.5</v>
      </c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105"/>
      <c r="AA63" s="105">
        <f t="shared" si="1"/>
        <v>382.5</v>
      </c>
    </row>
    <row r="64" spans="1:27" ht="33" hidden="1" customHeight="1">
      <c r="A64" s="24" t="s">
        <v>270</v>
      </c>
      <c r="B64" s="134">
        <v>439</v>
      </c>
      <c r="C64" s="68" t="s">
        <v>130</v>
      </c>
      <c r="D64" s="69" t="s">
        <v>242</v>
      </c>
      <c r="E64" s="69"/>
      <c r="F64" s="70">
        <f>F65</f>
        <v>382.5</v>
      </c>
      <c r="G64" s="70"/>
      <c r="H64" s="106"/>
      <c r="I64" s="106">
        <f t="shared" si="0"/>
        <v>382.5</v>
      </c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106"/>
      <c r="AA64" s="106">
        <f t="shared" si="1"/>
        <v>382.5</v>
      </c>
    </row>
    <row r="65" spans="1:27" ht="32.25" hidden="1" customHeight="1">
      <c r="A65" s="33" t="s">
        <v>201</v>
      </c>
      <c r="B65" s="134">
        <v>439</v>
      </c>
      <c r="C65" s="68" t="s">
        <v>130</v>
      </c>
      <c r="D65" s="69" t="s">
        <v>243</v>
      </c>
      <c r="E65" s="69"/>
      <c r="F65" s="70">
        <f>F66</f>
        <v>382.5</v>
      </c>
      <c r="G65" s="70"/>
      <c r="H65" s="106"/>
      <c r="I65" s="106">
        <f t="shared" si="0"/>
        <v>382.5</v>
      </c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106"/>
      <c r="AA65" s="106">
        <f t="shared" si="1"/>
        <v>382.5</v>
      </c>
    </row>
    <row r="66" spans="1:27" ht="42" hidden="1" customHeight="1">
      <c r="A66" s="19" t="s">
        <v>281</v>
      </c>
      <c r="B66" s="134">
        <v>439</v>
      </c>
      <c r="C66" s="68" t="s">
        <v>130</v>
      </c>
      <c r="D66" s="69" t="s">
        <v>244</v>
      </c>
      <c r="E66" s="69"/>
      <c r="F66" s="70">
        <f>F67+F68</f>
        <v>382.5</v>
      </c>
      <c r="G66" s="70"/>
      <c r="H66" s="106"/>
      <c r="I66" s="106">
        <f t="shared" si="0"/>
        <v>382.5</v>
      </c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106"/>
      <c r="AA66" s="106">
        <f t="shared" si="1"/>
        <v>382.5</v>
      </c>
    </row>
    <row r="67" spans="1:27" ht="33" hidden="1" customHeight="1">
      <c r="A67" s="19" t="s">
        <v>197</v>
      </c>
      <c r="B67" s="134">
        <v>439</v>
      </c>
      <c r="C67" s="68" t="s">
        <v>130</v>
      </c>
      <c r="D67" s="69" t="s">
        <v>245</v>
      </c>
      <c r="E67" s="69" t="s">
        <v>196</v>
      </c>
      <c r="F67" s="70">
        <v>320</v>
      </c>
      <c r="G67" s="70"/>
      <c r="H67" s="106"/>
      <c r="I67" s="106">
        <f t="shared" si="0"/>
        <v>320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106"/>
      <c r="AA67" s="106">
        <f t="shared" si="1"/>
        <v>320</v>
      </c>
    </row>
    <row r="68" spans="1:27" ht="45.75" hidden="1" customHeight="1">
      <c r="A68" s="19" t="s">
        <v>193</v>
      </c>
      <c r="B68" s="134">
        <v>439</v>
      </c>
      <c r="C68" s="68" t="s">
        <v>130</v>
      </c>
      <c r="D68" s="69" t="s">
        <v>245</v>
      </c>
      <c r="E68" s="69" t="s">
        <v>192</v>
      </c>
      <c r="F68" s="70">
        <v>62.5</v>
      </c>
      <c r="G68" s="70"/>
      <c r="H68" s="106"/>
      <c r="I68" s="106">
        <f t="shared" si="0"/>
        <v>62.5</v>
      </c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106"/>
      <c r="AA68" s="106">
        <f t="shared" si="1"/>
        <v>62.5</v>
      </c>
    </row>
    <row r="69" spans="1:27" ht="33" hidden="1" customHeight="1">
      <c r="A69" s="43" t="s">
        <v>158</v>
      </c>
      <c r="B69" s="38">
        <v>439</v>
      </c>
      <c r="C69" s="66" t="s">
        <v>159</v>
      </c>
      <c r="D69" s="67"/>
      <c r="E69" s="67"/>
      <c r="F69" s="97">
        <f>SUM(F70,F74,F78,F82)</f>
        <v>725</v>
      </c>
      <c r="G69" s="97"/>
      <c r="H69" s="106"/>
      <c r="I69" s="105">
        <f t="shared" si="0"/>
        <v>725</v>
      </c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105"/>
      <c r="AA69" s="105">
        <f t="shared" si="1"/>
        <v>725</v>
      </c>
    </row>
    <row r="70" spans="1:27" ht="40.5" hidden="1" customHeight="1">
      <c r="A70" s="44" t="s">
        <v>663</v>
      </c>
      <c r="B70" s="134">
        <v>439</v>
      </c>
      <c r="C70" s="66" t="s">
        <v>54</v>
      </c>
      <c r="D70" s="67" t="s">
        <v>246</v>
      </c>
      <c r="E70" s="67"/>
      <c r="F70" s="97">
        <f>F71</f>
        <v>590</v>
      </c>
      <c r="G70" s="97"/>
      <c r="H70" s="106"/>
      <c r="I70" s="106">
        <f t="shared" si="0"/>
        <v>590</v>
      </c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106"/>
      <c r="AA70" s="106">
        <f t="shared" si="1"/>
        <v>590</v>
      </c>
    </row>
    <row r="71" spans="1:27" ht="48" hidden="1" customHeight="1">
      <c r="A71" s="45" t="s">
        <v>376</v>
      </c>
      <c r="B71" s="134">
        <v>439</v>
      </c>
      <c r="C71" s="68" t="s">
        <v>54</v>
      </c>
      <c r="D71" s="69" t="s">
        <v>389</v>
      </c>
      <c r="E71" s="67"/>
      <c r="F71" s="70">
        <f>SUM(F72)</f>
        <v>590</v>
      </c>
      <c r="G71" s="70"/>
      <c r="H71" s="106"/>
      <c r="I71" s="106">
        <f t="shared" si="0"/>
        <v>590</v>
      </c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106"/>
      <c r="AA71" s="106">
        <f t="shared" si="1"/>
        <v>590</v>
      </c>
    </row>
    <row r="72" spans="1:27" ht="43.5" hidden="1" customHeight="1">
      <c r="A72" s="45" t="s">
        <v>664</v>
      </c>
      <c r="B72" s="134">
        <v>439</v>
      </c>
      <c r="C72" s="68" t="s">
        <v>54</v>
      </c>
      <c r="D72" s="69" t="s">
        <v>390</v>
      </c>
      <c r="E72" s="69"/>
      <c r="F72" s="70">
        <f>SUM(F73)</f>
        <v>590</v>
      </c>
      <c r="G72" s="70"/>
      <c r="H72" s="106"/>
      <c r="I72" s="106">
        <f t="shared" si="0"/>
        <v>590</v>
      </c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106"/>
      <c r="AA72" s="106">
        <f t="shared" si="1"/>
        <v>590</v>
      </c>
    </row>
    <row r="73" spans="1:27" ht="36.75" hidden="1" customHeight="1">
      <c r="A73" s="26" t="s">
        <v>193</v>
      </c>
      <c r="B73" s="134">
        <v>439</v>
      </c>
      <c r="C73" s="68" t="s">
        <v>54</v>
      </c>
      <c r="D73" s="69" t="s">
        <v>390</v>
      </c>
      <c r="E73" s="69" t="s">
        <v>192</v>
      </c>
      <c r="F73" s="70">
        <v>590</v>
      </c>
      <c r="G73" s="70"/>
      <c r="H73" s="106"/>
      <c r="I73" s="106">
        <f t="shared" si="0"/>
        <v>590</v>
      </c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106"/>
      <c r="AA73" s="106">
        <f t="shared" si="1"/>
        <v>590</v>
      </c>
    </row>
    <row r="74" spans="1:27" ht="51" hidden="1">
      <c r="A74" s="44" t="s">
        <v>665</v>
      </c>
      <c r="B74" s="38">
        <v>439</v>
      </c>
      <c r="C74" s="66" t="s">
        <v>54</v>
      </c>
      <c r="D74" s="67" t="s">
        <v>247</v>
      </c>
      <c r="E74" s="67"/>
      <c r="F74" s="97">
        <f t="shared" ref="F74:F76" si="4">SUM(F75)</f>
        <v>35</v>
      </c>
      <c r="G74" s="97"/>
      <c r="H74" s="106"/>
      <c r="I74" s="106">
        <f t="shared" si="0"/>
        <v>35</v>
      </c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106"/>
      <c r="AA74" s="106">
        <f t="shared" si="1"/>
        <v>35</v>
      </c>
    </row>
    <row r="75" spans="1:27" ht="45" hidden="1" customHeight="1">
      <c r="A75" s="45" t="s">
        <v>375</v>
      </c>
      <c r="B75" s="134">
        <v>439</v>
      </c>
      <c r="C75" s="68" t="s">
        <v>54</v>
      </c>
      <c r="D75" s="69" t="s">
        <v>391</v>
      </c>
      <c r="E75" s="67"/>
      <c r="F75" s="70">
        <f t="shared" si="4"/>
        <v>35</v>
      </c>
      <c r="G75" s="70"/>
      <c r="H75" s="106"/>
      <c r="I75" s="106">
        <f t="shared" si="0"/>
        <v>35</v>
      </c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106"/>
      <c r="AA75" s="106">
        <f t="shared" si="1"/>
        <v>35</v>
      </c>
    </row>
    <row r="76" spans="1:27" ht="60.75" hidden="1" customHeight="1">
      <c r="A76" s="45" t="s">
        <v>666</v>
      </c>
      <c r="B76" s="134">
        <v>439</v>
      </c>
      <c r="C76" s="68" t="s">
        <v>54</v>
      </c>
      <c r="D76" s="69" t="s">
        <v>392</v>
      </c>
      <c r="E76" s="69"/>
      <c r="F76" s="70">
        <f t="shared" si="4"/>
        <v>35</v>
      </c>
      <c r="G76" s="70"/>
      <c r="H76" s="106"/>
      <c r="I76" s="106">
        <f t="shared" si="0"/>
        <v>35</v>
      </c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106"/>
      <c r="AA76" s="106">
        <f t="shared" si="1"/>
        <v>35</v>
      </c>
    </row>
    <row r="77" spans="1:27" ht="36.75" hidden="1" customHeight="1">
      <c r="A77" s="26" t="s">
        <v>193</v>
      </c>
      <c r="B77" s="134">
        <v>439</v>
      </c>
      <c r="C77" s="68" t="s">
        <v>54</v>
      </c>
      <c r="D77" s="69" t="s">
        <v>392</v>
      </c>
      <c r="E77" s="69" t="s">
        <v>192</v>
      </c>
      <c r="F77" s="70">
        <v>35</v>
      </c>
      <c r="G77" s="70"/>
      <c r="H77" s="106"/>
      <c r="I77" s="106">
        <f t="shared" ref="I77:I141" si="5">F77+H77</f>
        <v>35</v>
      </c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106"/>
      <c r="AA77" s="106">
        <f t="shared" ref="AA77:AA141" si="6">I77+Z77</f>
        <v>35</v>
      </c>
    </row>
    <row r="78" spans="1:27" ht="45.75" hidden="1" customHeight="1">
      <c r="A78" s="44" t="s">
        <v>667</v>
      </c>
      <c r="B78" s="38">
        <v>439</v>
      </c>
      <c r="C78" s="66" t="s">
        <v>54</v>
      </c>
      <c r="D78" s="67" t="s">
        <v>248</v>
      </c>
      <c r="E78" s="67"/>
      <c r="F78" s="97">
        <f t="shared" ref="F78:F80" si="7">SUM(F79)</f>
        <v>50</v>
      </c>
      <c r="G78" s="97"/>
      <c r="H78" s="106"/>
      <c r="I78" s="106">
        <f t="shared" si="5"/>
        <v>50</v>
      </c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106"/>
      <c r="AA78" s="106">
        <f t="shared" si="6"/>
        <v>50</v>
      </c>
    </row>
    <row r="79" spans="1:27" ht="57" hidden="1" customHeight="1">
      <c r="A79" s="45" t="s">
        <v>377</v>
      </c>
      <c r="B79" s="134">
        <v>439</v>
      </c>
      <c r="C79" s="68" t="s">
        <v>54</v>
      </c>
      <c r="D79" s="69" t="s">
        <v>444</v>
      </c>
      <c r="E79" s="67"/>
      <c r="F79" s="70">
        <f t="shared" si="7"/>
        <v>50</v>
      </c>
      <c r="G79" s="70"/>
      <c r="H79" s="106"/>
      <c r="I79" s="106">
        <f t="shared" si="5"/>
        <v>50</v>
      </c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106"/>
      <c r="AA79" s="106">
        <f t="shared" si="6"/>
        <v>50</v>
      </c>
    </row>
    <row r="80" spans="1:27" ht="45.75" hidden="1" customHeight="1">
      <c r="A80" s="45" t="s">
        <v>669</v>
      </c>
      <c r="B80" s="134">
        <v>439</v>
      </c>
      <c r="C80" s="68" t="s">
        <v>54</v>
      </c>
      <c r="D80" s="69" t="s">
        <v>444</v>
      </c>
      <c r="E80" s="69"/>
      <c r="F80" s="70">
        <f t="shared" si="7"/>
        <v>50</v>
      </c>
      <c r="G80" s="70"/>
      <c r="H80" s="106"/>
      <c r="I80" s="106">
        <f t="shared" si="5"/>
        <v>50</v>
      </c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106"/>
      <c r="AA80" s="106">
        <f t="shared" si="6"/>
        <v>50</v>
      </c>
    </row>
    <row r="81" spans="1:27" ht="36" hidden="1" customHeight="1">
      <c r="A81" s="26" t="s">
        <v>193</v>
      </c>
      <c r="B81" s="134">
        <v>439</v>
      </c>
      <c r="C81" s="68" t="s">
        <v>54</v>
      </c>
      <c r="D81" s="69" t="s">
        <v>444</v>
      </c>
      <c r="E81" s="69" t="s">
        <v>192</v>
      </c>
      <c r="F81" s="70">
        <v>50</v>
      </c>
      <c r="G81" s="70"/>
      <c r="H81" s="106"/>
      <c r="I81" s="106">
        <f t="shared" si="5"/>
        <v>50</v>
      </c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106"/>
      <c r="AA81" s="106">
        <f t="shared" si="6"/>
        <v>50</v>
      </c>
    </row>
    <row r="82" spans="1:27" ht="20.100000000000001" hidden="1" customHeight="1">
      <c r="A82" s="44" t="s">
        <v>668</v>
      </c>
      <c r="B82" s="134">
        <v>439</v>
      </c>
      <c r="C82" s="66" t="s">
        <v>54</v>
      </c>
      <c r="D82" s="67" t="s">
        <v>249</v>
      </c>
      <c r="E82" s="67"/>
      <c r="F82" s="97">
        <f t="shared" ref="F82:F84" si="8">SUM(F83)</f>
        <v>50</v>
      </c>
      <c r="G82" s="97"/>
      <c r="H82" s="106"/>
      <c r="I82" s="106">
        <f t="shared" si="5"/>
        <v>50</v>
      </c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106"/>
      <c r="AA82" s="106">
        <f t="shared" si="6"/>
        <v>50</v>
      </c>
    </row>
    <row r="83" spans="1:27" ht="20.100000000000001" hidden="1" customHeight="1">
      <c r="A83" s="45" t="s">
        <v>378</v>
      </c>
      <c r="B83" s="134">
        <v>439</v>
      </c>
      <c r="C83" s="68" t="s">
        <v>54</v>
      </c>
      <c r="D83" s="69" t="s">
        <v>393</v>
      </c>
      <c r="E83" s="69"/>
      <c r="F83" s="70">
        <f t="shared" si="8"/>
        <v>50</v>
      </c>
      <c r="G83" s="70"/>
      <c r="H83" s="106"/>
      <c r="I83" s="106">
        <f t="shared" si="5"/>
        <v>50</v>
      </c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106"/>
      <c r="AA83" s="106">
        <f t="shared" si="6"/>
        <v>50</v>
      </c>
    </row>
    <row r="84" spans="1:27" ht="51.75" hidden="1" customHeight="1">
      <c r="A84" s="45" t="s">
        <v>670</v>
      </c>
      <c r="B84" s="134">
        <v>439</v>
      </c>
      <c r="C84" s="68" t="s">
        <v>54</v>
      </c>
      <c r="D84" s="69" t="s">
        <v>394</v>
      </c>
      <c r="E84" s="69"/>
      <c r="F84" s="70">
        <f t="shared" si="8"/>
        <v>50</v>
      </c>
      <c r="G84" s="70"/>
      <c r="H84" s="106"/>
      <c r="I84" s="106">
        <f t="shared" si="5"/>
        <v>50</v>
      </c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106"/>
      <c r="AA84" s="106">
        <f t="shared" si="6"/>
        <v>50</v>
      </c>
    </row>
    <row r="85" spans="1:27" ht="35.25" hidden="1" customHeight="1">
      <c r="A85" s="26" t="s">
        <v>193</v>
      </c>
      <c r="B85" s="134">
        <v>439</v>
      </c>
      <c r="C85" s="68" t="s">
        <v>54</v>
      </c>
      <c r="D85" s="69" t="s">
        <v>394</v>
      </c>
      <c r="E85" s="69" t="s">
        <v>192</v>
      </c>
      <c r="F85" s="70">
        <v>50</v>
      </c>
      <c r="G85" s="70"/>
      <c r="H85" s="106"/>
      <c r="I85" s="106">
        <f t="shared" si="5"/>
        <v>50</v>
      </c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106"/>
      <c r="AA85" s="106">
        <f t="shared" si="6"/>
        <v>50</v>
      </c>
    </row>
    <row r="86" spans="1:27" ht="30" hidden="1" customHeight="1">
      <c r="A86" s="44" t="s">
        <v>160</v>
      </c>
      <c r="B86" s="137">
        <v>439</v>
      </c>
      <c r="C86" s="138" t="s">
        <v>161</v>
      </c>
      <c r="D86" s="71"/>
      <c r="E86" s="71"/>
      <c r="F86" s="102">
        <f>SUM(F90,F94,F98)+F87</f>
        <v>2300</v>
      </c>
      <c r="G86" s="102"/>
      <c r="H86" s="106"/>
      <c r="I86" s="105">
        <f t="shared" si="5"/>
        <v>2300</v>
      </c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105"/>
      <c r="AA86" s="105">
        <f t="shared" si="6"/>
        <v>2300</v>
      </c>
    </row>
    <row r="87" spans="1:27" ht="34.5" hidden="1" customHeight="1">
      <c r="A87" s="44" t="s">
        <v>652</v>
      </c>
      <c r="B87" s="137">
        <v>439</v>
      </c>
      <c r="C87" s="72" t="s">
        <v>638</v>
      </c>
      <c r="D87" s="72"/>
      <c r="E87" s="71"/>
      <c r="F87" s="102">
        <v>0</v>
      </c>
      <c r="G87" s="102"/>
      <c r="H87" s="106"/>
      <c r="I87" s="106">
        <f t="shared" si="5"/>
        <v>0</v>
      </c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106"/>
      <c r="AA87" s="106">
        <f t="shared" si="6"/>
        <v>0</v>
      </c>
    </row>
    <row r="88" spans="1:27" ht="30.75" hidden="1" customHeight="1">
      <c r="A88" s="19" t="s">
        <v>193</v>
      </c>
      <c r="B88" s="139">
        <v>439</v>
      </c>
      <c r="C88" s="73" t="s">
        <v>638</v>
      </c>
      <c r="D88" s="73" t="s">
        <v>651</v>
      </c>
      <c r="E88" s="74" t="s">
        <v>192</v>
      </c>
      <c r="F88" s="101">
        <v>0</v>
      </c>
      <c r="G88" s="101"/>
      <c r="H88" s="106"/>
      <c r="I88" s="106">
        <f t="shared" si="5"/>
        <v>0</v>
      </c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106"/>
      <c r="AA88" s="106">
        <f t="shared" si="6"/>
        <v>0</v>
      </c>
    </row>
    <row r="89" spans="1:27" ht="20.25" hidden="1" customHeight="1">
      <c r="A89" s="44" t="s">
        <v>51</v>
      </c>
      <c r="B89" s="137">
        <v>439</v>
      </c>
      <c r="C89" s="138" t="s">
        <v>309</v>
      </c>
      <c r="D89" s="71"/>
      <c r="E89" s="71"/>
      <c r="F89" s="102">
        <f>SUM(F90,F94)</f>
        <v>2200</v>
      </c>
      <c r="G89" s="102"/>
      <c r="H89" s="106"/>
      <c r="I89" s="106">
        <f t="shared" si="5"/>
        <v>2200</v>
      </c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106"/>
      <c r="AA89" s="106">
        <f t="shared" si="6"/>
        <v>2200</v>
      </c>
    </row>
    <row r="90" spans="1:27" ht="42.75" hidden="1" customHeight="1">
      <c r="A90" s="46" t="s">
        <v>689</v>
      </c>
      <c r="B90" s="38">
        <v>439</v>
      </c>
      <c r="C90" s="66" t="s">
        <v>309</v>
      </c>
      <c r="D90" s="67" t="s">
        <v>250</v>
      </c>
      <c r="E90" s="67"/>
      <c r="F90" s="97">
        <f>SUM(F92)</f>
        <v>900</v>
      </c>
      <c r="G90" s="97"/>
      <c r="H90" s="106"/>
      <c r="I90" s="106">
        <f t="shared" si="5"/>
        <v>900</v>
      </c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106"/>
      <c r="AA90" s="106">
        <f t="shared" si="6"/>
        <v>900</v>
      </c>
    </row>
    <row r="91" spans="1:27" ht="36.75" hidden="1" customHeight="1">
      <c r="A91" s="19" t="s">
        <v>401</v>
      </c>
      <c r="B91" s="134">
        <v>439</v>
      </c>
      <c r="C91" s="68" t="s">
        <v>309</v>
      </c>
      <c r="D91" s="69" t="s">
        <v>402</v>
      </c>
      <c r="E91" s="67"/>
      <c r="F91" s="70">
        <f>SUM(F92)</f>
        <v>900</v>
      </c>
      <c r="G91" s="70"/>
      <c r="H91" s="106"/>
      <c r="I91" s="106">
        <f t="shared" si="5"/>
        <v>900</v>
      </c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106"/>
      <c r="AA91" s="106">
        <f t="shared" si="6"/>
        <v>900</v>
      </c>
    </row>
    <row r="92" spans="1:27" ht="35.25" hidden="1" customHeight="1">
      <c r="A92" s="26" t="s">
        <v>4</v>
      </c>
      <c r="B92" s="134">
        <v>439</v>
      </c>
      <c r="C92" s="68" t="s">
        <v>309</v>
      </c>
      <c r="D92" s="69" t="s">
        <v>445</v>
      </c>
      <c r="E92" s="69"/>
      <c r="F92" s="70">
        <f>SUM(F93)</f>
        <v>900</v>
      </c>
      <c r="G92" s="70"/>
      <c r="H92" s="106"/>
      <c r="I92" s="106">
        <f t="shared" si="5"/>
        <v>900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106"/>
      <c r="AA92" s="106">
        <f t="shared" si="6"/>
        <v>900</v>
      </c>
    </row>
    <row r="93" spans="1:27" ht="45" hidden="1" customHeight="1">
      <c r="A93" s="47" t="s">
        <v>75</v>
      </c>
      <c r="B93" s="134">
        <v>439</v>
      </c>
      <c r="C93" s="68" t="s">
        <v>309</v>
      </c>
      <c r="D93" s="69" t="s">
        <v>403</v>
      </c>
      <c r="E93" s="69" t="s">
        <v>192</v>
      </c>
      <c r="F93" s="70">
        <v>900</v>
      </c>
      <c r="G93" s="70"/>
      <c r="H93" s="106"/>
      <c r="I93" s="106">
        <f t="shared" si="5"/>
        <v>900</v>
      </c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106"/>
      <c r="AA93" s="106">
        <f t="shared" si="6"/>
        <v>900</v>
      </c>
    </row>
    <row r="94" spans="1:27" ht="46.5" hidden="1" customHeight="1">
      <c r="A94" s="157" t="s">
        <v>688</v>
      </c>
      <c r="B94" s="137">
        <v>439</v>
      </c>
      <c r="C94" s="66" t="s">
        <v>309</v>
      </c>
      <c r="D94" s="67" t="s">
        <v>251</v>
      </c>
      <c r="E94" s="153"/>
      <c r="F94" s="105">
        <f>SUM(F96)</f>
        <v>1300</v>
      </c>
      <c r="G94" s="105"/>
      <c r="H94" s="106"/>
      <c r="I94" s="106">
        <f t="shared" si="5"/>
        <v>1300</v>
      </c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106"/>
      <c r="AA94" s="106">
        <f t="shared" si="6"/>
        <v>1300</v>
      </c>
    </row>
    <row r="95" spans="1:27" ht="30" hidden="1" customHeight="1">
      <c r="A95" s="19" t="s">
        <v>381</v>
      </c>
      <c r="B95" s="139">
        <v>439</v>
      </c>
      <c r="C95" s="68" t="s">
        <v>309</v>
      </c>
      <c r="D95" s="69" t="s">
        <v>404</v>
      </c>
      <c r="E95" s="34"/>
      <c r="F95" s="106">
        <f>SUM(F96)</f>
        <v>1300</v>
      </c>
      <c r="G95" s="106"/>
      <c r="H95" s="106"/>
      <c r="I95" s="106">
        <f t="shared" si="5"/>
        <v>1300</v>
      </c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106"/>
      <c r="AA95" s="106">
        <f t="shared" si="6"/>
        <v>1300</v>
      </c>
    </row>
    <row r="96" spans="1:27" ht="44.25" hidden="1" customHeight="1">
      <c r="A96" s="35" t="s">
        <v>708</v>
      </c>
      <c r="B96" s="134">
        <v>439</v>
      </c>
      <c r="C96" s="68" t="s">
        <v>309</v>
      </c>
      <c r="D96" s="69" t="s">
        <v>405</v>
      </c>
      <c r="E96" s="34"/>
      <c r="F96" s="106">
        <f>SUM(F97)</f>
        <v>1300</v>
      </c>
      <c r="G96" s="106"/>
      <c r="H96" s="106"/>
      <c r="I96" s="106">
        <f t="shared" si="5"/>
        <v>1300</v>
      </c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106"/>
      <c r="AA96" s="106">
        <f t="shared" si="6"/>
        <v>1300</v>
      </c>
    </row>
    <row r="97" spans="1:27" ht="30.75" hidden="1" customHeight="1">
      <c r="A97" s="26" t="s">
        <v>193</v>
      </c>
      <c r="B97" s="134">
        <v>439</v>
      </c>
      <c r="C97" s="68" t="s">
        <v>309</v>
      </c>
      <c r="D97" s="69" t="s">
        <v>405</v>
      </c>
      <c r="E97" s="69" t="s">
        <v>192</v>
      </c>
      <c r="F97" s="70">
        <v>1300</v>
      </c>
      <c r="G97" s="70"/>
      <c r="H97" s="106"/>
      <c r="I97" s="106">
        <f t="shared" si="5"/>
        <v>1300</v>
      </c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106"/>
      <c r="AA97" s="106">
        <f t="shared" si="6"/>
        <v>1300</v>
      </c>
    </row>
    <row r="98" spans="1:27" ht="56.25" hidden="1" customHeight="1">
      <c r="A98" s="17" t="s">
        <v>690</v>
      </c>
      <c r="B98" s="134">
        <v>439</v>
      </c>
      <c r="C98" s="68" t="s">
        <v>309</v>
      </c>
      <c r="D98" s="69" t="s">
        <v>516</v>
      </c>
      <c r="E98" s="69"/>
      <c r="F98" s="97">
        <f>SUM(F99)</f>
        <v>100</v>
      </c>
      <c r="G98" s="97"/>
      <c r="H98" s="106"/>
      <c r="I98" s="106">
        <f t="shared" si="5"/>
        <v>100</v>
      </c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106"/>
      <c r="AA98" s="106">
        <f t="shared" si="6"/>
        <v>100</v>
      </c>
    </row>
    <row r="99" spans="1:27" ht="37.5" hidden="1" customHeight="1">
      <c r="A99" s="47" t="s">
        <v>520</v>
      </c>
      <c r="B99" s="134">
        <v>439</v>
      </c>
      <c r="C99" s="68" t="s">
        <v>309</v>
      </c>
      <c r="D99" s="69" t="s">
        <v>516</v>
      </c>
      <c r="E99" s="69"/>
      <c r="F99" s="70">
        <f>SUM(F100)</f>
        <v>100</v>
      </c>
      <c r="G99" s="70"/>
      <c r="H99" s="106"/>
      <c r="I99" s="106">
        <f t="shared" si="5"/>
        <v>100</v>
      </c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106"/>
      <c r="AA99" s="106">
        <f t="shared" si="6"/>
        <v>100</v>
      </c>
    </row>
    <row r="100" spans="1:27" ht="30" hidden="1" customHeight="1">
      <c r="A100" s="26" t="s">
        <v>193</v>
      </c>
      <c r="B100" s="134">
        <v>439</v>
      </c>
      <c r="C100" s="68" t="s">
        <v>309</v>
      </c>
      <c r="D100" s="69" t="s">
        <v>516</v>
      </c>
      <c r="E100" s="69" t="s">
        <v>192</v>
      </c>
      <c r="F100" s="70">
        <v>100</v>
      </c>
      <c r="G100" s="70"/>
      <c r="H100" s="106"/>
      <c r="I100" s="106">
        <f t="shared" si="5"/>
        <v>100</v>
      </c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106"/>
      <c r="AA100" s="106">
        <f t="shared" si="6"/>
        <v>100</v>
      </c>
    </row>
    <row r="101" spans="1:27" ht="26.25" hidden="1" customHeight="1">
      <c r="A101" s="24" t="s">
        <v>117</v>
      </c>
      <c r="B101" s="38">
        <v>439</v>
      </c>
      <c r="C101" s="66" t="s">
        <v>220</v>
      </c>
      <c r="D101" s="67"/>
      <c r="E101" s="67"/>
      <c r="F101" s="97">
        <f>SUM(F106,F102)</f>
        <v>11300</v>
      </c>
      <c r="G101" s="97"/>
      <c r="H101" s="106"/>
      <c r="I101" s="105">
        <f t="shared" si="5"/>
        <v>11300</v>
      </c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105"/>
      <c r="AA101" s="105">
        <f t="shared" si="6"/>
        <v>11300</v>
      </c>
    </row>
    <row r="102" spans="1:27" ht="41.25" hidden="1" customHeight="1">
      <c r="A102" s="43" t="s">
        <v>671</v>
      </c>
      <c r="B102" s="38">
        <v>439</v>
      </c>
      <c r="C102" s="66" t="s">
        <v>310</v>
      </c>
      <c r="D102" s="67"/>
      <c r="E102" s="67"/>
      <c r="F102" s="97">
        <f t="shared" ref="F102:F104" si="9">SUM(F103)</f>
        <v>7300</v>
      </c>
      <c r="G102" s="97"/>
      <c r="H102" s="106"/>
      <c r="I102" s="105">
        <f t="shared" si="5"/>
        <v>7300</v>
      </c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105"/>
      <c r="AA102" s="105">
        <f t="shared" si="6"/>
        <v>7300</v>
      </c>
    </row>
    <row r="103" spans="1:27" ht="42.75" hidden="1" customHeight="1">
      <c r="A103" s="33" t="s">
        <v>474</v>
      </c>
      <c r="B103" s="38">
        <v>439</v>
      </c>
      <c r="C103" s="66" t="s">
        <v>310</v>
      </c>
      <c r="D103" s="69" t="s">
        <v>473</v>
      </c>
      <c r="E103" s="67"/>
      <c r="F103" s="97">
        <f t="shared" si="9"/>
        <v>7300</v>
      </c>
      <c r="G103" s="97"/>
      <c r="H103" s="106"/>
      <c r="I103" s="106">
        <f t="shared" si="5"/>
        <v>7300</v>
      </c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106"/>
      <c r="AA103" s="106">
        <f t="shared" si="6"/>
        <v>7300</v>
      </c>
    </row>
    <row r="104" spans="1:27" ht="32.25" hidden="1" customHeight="1">
      <c r="A104" s="19" t="s">
        <v>279</v>
      </c>
      <c r="B104" s="134">
        <v>439</v>
      </c>
      <c r="C104" s="68" t="s">
        <v>310</v>
      </c>
      <c r="D104" s="69" t="s">
        <v>472</v>
      </c>
      <c r="E104" s="69"/>
      <c r="F104" s="70">
        <f t="shared" si="9"/>
        <v>7300</v>
      </c>
      <c r="G104" s="70"/>
      <c r="H104" s="106"/>
      <c r="I104" s="106">
        <f t="shared" si="5"/>
        <v>7300</v>
      </c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106"/>
      <c r="AA104" s="106">
        <f t="shared" si="6"/>
        <v>7300</v>
      </c>
    </row>
    <row r="105" spans="1:27" ht="30.75" hidden="1" customHeight="1">
      <c r="A105" s="19" t="s">
        <v>148</v>
      </c>
      <c r="B105" s="134">
        <v>439</v>
      </c>
      <c r="C105" s="68" t="s">
        <v>310</v>
      </c>
      <c r="D105" s="69" t="s">
        <v>472</v>
      </c>
      <c r="E105" s="69" t="s">
        <v>549</v>
      </c>
      <c r="F105" s="70">
        <v>7300</v>
      </c>
      <c r="G105" s="70"/>
      <c r="H105" s="106"/>
      <c r="I105" s="106">
        <f t="shared" si="5"/>
        <v>7300</v>
      </c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106"/>
      <c r="AA105" s="106">
        <f t="shared" si="6"/>
        <v>7300</v>
      </c>
    </row>
    <row r="106" spans="1:27" ht="17.25" hidden="1" customHeight="1">
      <c r="A106" s="24" t="s">
        <v>61</v>
      </c>
      <c r="B106" s="38">
        <v>439</v>
      </c>
      <c r="C106" s="66" t="s">
        <v>325</v>
      </c>
      <c r="D106" s="69"/>
      <c r="E106" s="69"/>
      <c r="F106" s="97">
        <f>SUM(F107)</f>
        <v>4000</v>
      </c>
      <c r="G106" s="97"/>
      <c r="H106" s="106"/>
      <c r="I106" s="106">
        <f t="shared" si="5"/>
        <v>4000</v>
      </c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106"/>
      <c r="AA106" s="106">
        <f t="shared" si="6"/>
        <v>4000</v>
      </c>
    </row>
    <row r="107" spans="1:27" ht="35.25" hidden="1" customHeight="1">
      <c r="A107" s="43" t="s">
        <v>671</v>
      </c>
      <c r="B107" s="38">
        <v>439</v>
      </c>
      <c r="C107" s="66" t="s">
        <v>325</v>
      </c>
      <c r="D107" s="67" t="s">
        <v>253</v>
      </c>
      <c r="E107" s="67"/>
      <c r="F107" s="97">
        <f>SUM(F109,F112,F115,F118)</f>
        <v>4000</v>
      </c>
      <c r="G107" s="97"/>
      <c r="H107" s="106"/>
      <c r="I107" s="106">
        <f t="shared" si="5"/>
        <v>4000</v>
      </c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106"/>
      <c r="AA107" s="106">
        <f t="shared" si="6"/>
        <v>4000</v>
      </c>
    </row>
    <row r="108" spans="1:27" ht="32.25" hidden="1" customHeight="1">
      <c r="A108" s="33" t="s">
        <v>384</v>
      </c>
      <c r="B108" s="134">
        <v>439</v>
      </c>
      <c r="C108" s="68" t="s">
        <v>325</v>
      </c>
      <c r="D108" s="69" t="s">
        <v>422</v>
      </c>
      <c r="E108" s="69"/>
      <c r="F108" s="97">
        <f>F109</f>
        <v>300</v>
      </c>
      <c r="G108" s="97"/>
      <c r="H108" s="106"/>
      <c r="I108" s="106">
        <f t="shared" si="5"/>
        <v>300</v>
      </c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106"/>
      <c r="AA108" s="106">
        <f t="shared" si="6"/>
        <v>300</v>
      </c>
    </row>
    <row r="109" spans="1:27" ht="29.25" hidden="1" customHeight="1">
      <c r="A109" s="33" t="s">
        <v>268</v>
      </c>
      <c r="B109" s="134">
        <v>439</v>
      </c>
      <c r="C109" s="68" t="s">
        <v>325</v>
      </c>
      <c r="D109" s="69" t="s">
        <v>423</v>
      </c>
      <c r="E109" s="69"/>
      <c r="F109" s="70">
        <f>F110+F111</f>
        <v>300</v>
      </c>
      <c r="G109" s="70"/>
      <c r="H109" s="106"/>
      <c r="I109" s="106">
        <f t="shared" si="5"/>
        <v>300</v>
      </c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106"/>
      <c r="AA109" s="106">
        <f t="shared" si="6"/>
        <v>300</v>
      </c>
    </row>
    <row r="110" spans="1:27" ht="30.75" hidden="1" customHeight="1">
      <c r="A110" s="26" t="s">
        <v>193</v>
      </c>
      <c r="B110" s="134">
        <v>439</v>
      </c>
      <c r="C110" s="68" t="s">
        <v>325</v>
      </c>
      <c r="D110" s="69" t="s">
        <v>423</v>
      </c>
      <c r="E110" s="69" t="s">
        <v>192</v>
      </c>
      <c r="F110" s="70">
        <v>200</v>
      </c>
      <c r="G110" s="70"/>
      <c r="H110" s="106"/>
      <c r="I110" s="106">
        <f t="shared" si="5"/>
        <v>200</v>
      </c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106"/>
      <c r="AA110" s="106">
        <f t="shared" si="6"/>
        <v>200</v>
      </c>
    </row>
    <row r="111" spans="1:27" ht="24.75" hidden="1" customHeight="1">
      <c r="A111" s="48" t="s">
        <v>284</v>
      </c>
      <c r="B111" s="134"/>
      <c r="C111" s="68"/>
      <c r="D111" s="69"/>
      <c r="E111" s="69" t="s">
        <v>300</v>
      </c>
      <c r="F111" s="70">
        <v>100</v>
      </c>
      <c r="G111" s="70"/>
      <c r="H111" s="106"/>
      <c r="I111" s="106">
        <f t="shared" si="5"/>
        <v>100</v>
      </c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106"/>
      <c r="AA111" s="106">
        <f t="shared" si="6"/>
        <v>100</v>
      </c>
    </row>
    <row r="112" spans="1:27" ht="31.5" hidden="1" customHeight="1">
      <c r="A112" s="49" t="s">
        <v>269</v>
      </c>
      <c r="B112" s="134">
        <v>439</v>
      </c>
      <c r="C112" s="68" t="s">
        <v>325</v>
      </c>
      <c r="D112" s="69" t="s">
        <v>424</v>
      </c>
      <c r="E112" s="67"/>
      <c r="F112" s="97">
        <f>SUM(F113)+F114</f>
        <v>3100</v>
      </c>
      <c r="G112" s="97"/>
      <c r="H112" s="106"/>
      <c r="I112" s="106">
        <f t="shared" si="5"/>
        <v>3100</v>
      </c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106"/>
      <c r="AA112" s="106">
        <f t="shared" si="6"/>
        <v>3100</v>
      </c>
    </row>
    <row r="113" spans="1:27" ht="21" hidden="1" customHeight="1">
      <c r="A113" s="48" t="s">
        <v>284</v>
      </c>
      <c r="B113" s="134">
        <v>439</v>
      </c>
      <c r="C113" s="68" t="s">
        <v>325</v>
      </c>
      <c r="D113" s="69" t="s">
        <v>424</v>
      </c>
      <c r="E113" s="69" t="s">
        <v>300</v>
      </c>
      <c r="F113" s="70">
        <v>2600</v>
      </c>
      <c r="G113" s="70"/>
      <c r="H113" s="106"/>
      <c r="I113" s="106">
        <f t="shared" si="5"/>
        <v>2600</v>
      </c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106"/>
      <c r="AA113" s="106">
        <f t="shared" si="6"/>
        <v>2600</v>
      </c>
    </row>
    <row r="114" spans="1:27" ht="30" hidden="1" customHeight="1">
      <c r="A114" s="26" t="s">
        <v>193</v>
      </c>
      <c r="B114" s="134"/>
      <c r="C114" s="68"/>
      <c r="D114" s="69"/>
      <c r="E114" s="69" t="s">
        <v>544</v>
      </c>
      <c r="F114" s="70">
        <v>500</v>
      </c>
      <c r="G114" s="70"/>
      <c r="H114" s="106"/>
      <c r="I114" s="106">
        <f t="shared" si="5"/>
        <v>500</v>
      </c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106"/>
      <c r="AA114" s="106">
        <f t="shared" si="6"/>
        <v>500</v>
      </c>
    </row>
    <row r="115" spans="1:27" ht="27.75" hidden="1" customHeight="1">
      <c r="A115" s="33" t="s">
        <v>476</v>
      </c>
      <c r="B115" s="134">
        <v>439</v>
      </c>
      <c r="C115" s="69" t="s">
        <v>325</v>
      </c>
      <c r="D115" s="69" t="s">
        <v>478</v>
      </c>
      <c r="E115" s="69"/>
      <c r="F115" s="97">
        <v>100</v>
      </c>
      <c r="G115" s="97"/>
      <c r="H115" s="106"/>
      <c r="I115" s="106">
        <f t="shared" si="5"/>
        <v>100</v>
      </c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106"/>
      <c r="AA115" s="106">
        <f t="shared" si="6"/>
        <v>100</v>
      </c>
    </row>
    <row r="116" spans="1:27" ht="21.75" hidden="1" customHeight="1">
      <c r="A116" s="49" t="s">
        <v>481</v>
      </c>
      <c r="B116" s="134">
        <v>439</v>
      </c>
      <c r="C116" s="69" t="s">
        <v>325</v>
      </c>
      <c r="D116" s="69" t="s">
        <v>479</v>
      </c>
      <c r="E116" s="69"/>
      <c r="F116" s="70">
        <v>100</v>
      </c>
      <c r="G116" s="70"/>
      <c r="H116" s="106"/>
      <c r="I116" s="106">
        <f t="shared" si="5"/>
        <v>100</v>
      </c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106"/>
      <c r="AA116" s="106">
        <f t="shared" si="6"/>
        <v>100</v>
      </c>
    </row>
    <row r="117" spans="1:27" ht="29.25" hidden="1" customHeight="1">
      <c r="A117" s="26" t="s">
        <v>193</v>
      </c>
      <c r="B117" s="134">
        <v>439</v>
      </c>
      <c r="C117" s="69" t="s">
        <v>325</v>
      </c>
      <c r="D117" s="69" t="s">
        <v>479</v>
      </c>
      <c r="E117" s="69" t="s">
        <v>192</v>
      </c>
      <c r="F117" s="70">
        <v>100</v>
      </c>
      <c r="G117" s="70"/>
      <c r="H117" s="106"/>
      <c r="I117" s="106">
        <f t="shared" si="5"/>
        <v>100</v>
      </c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106"/>
      <c r="AA117" s="106">
        <f t="shared" si="6"/>
        <v>100</v>
      </c>
    </row>
    <row r="118" spans="1:27" ht="27" hidden="1" customHeight="1">
      <c r="A118" s="49" t="s">
        <v>617</v>
      </c>
      <c r="B118" s="38">
        <v>439</v>
      </c>
      <c r="C118" s="67" t="s">
        <v>325</v>
      </c>
      <c r="D118" s="67" t="s">
        <v>616</v>
      </c>
      <c r="E118" s="67"/>
      <c r="F118" s="97">
        <f>F119</f>
        <v>500</v>
      </c>
      <c r="G118" s="97"/>
      <c r="H118" s="106"/>
      <c r="I118" s="106">
        <f t="shared" si="5"/>
        <v>500</v>
      </c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106"/>
      <c r="AA118" s="106">
        <f t="shared" si="6"/>
        <v>500</v>
      </c>
    </row>
    <row r="119" spans="1:27" ht="24.75" hidden="1" customHeight="1">
      <c r="A119" s="26" t="s">
        <v>193</v>
      </c>
      <c r="B119" s="134">
        <v>439</v>
      </c>
      <c r="C119" s="69" t="s">
        <v>325</v>
      </c>
      <c r="D119" s="69" t="s">
        <v>616</v>
      </c>
      <c r="E119" s="69" t="s">
        <v>192</v>
      </c>
      <c r="F119" s="70">
        <v>500</v>
      </c>
      <c r="G119" s="70"/>
      <c r="H119" s="106"/>
      <c r="I119" s="106">
        <f t="shared" si="5"/>
        <v>500</v>
      </c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106"/>
      <c r="AA119" s="106">
        <f t="shared" si="6"/>
        <v>500</v>
      </c>
    </row>
    <row r="120" spans="1:27" ht="33" customHeight="1">
      <c r="A120" s="44" t="s">
        <v>114</v>
      </c>
      <c r="B120" s="96">
        <v>460</v>
      </c>
      <c r="C120" s="68"/>
      <c r="D120" s="69"/>
      <c r="E120" s="69"/>
      <c r="F120" s="97">
        <f>SUM(F121,F131,F139,F145,F151)</f>
        <v>48836.9</v>
      </c>
      <c r="G120" s="97">
        <f>SUM(G121,G131,G139,G145,G151)</f>
        <v>0</v>
      </c>
      <c r="H120" s="97">
        <f>SUM(H121,H131,H139,H145,H151)</f>
        <v>5000</v>
      </c>
      <c r="I120" s="105">
        <f>F120+H120+G120</f>
        <v>53836.9</v>
      </c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105">
        <f>Z151+Z121</f>
        <v>982</v>
      </c>
      <c r="AA120" s="105">
        <f t="shared" si="6"/>
        <v>54818.9</v>
      </c>
    </row>
    <row r="121" spans="1:27" ht="29.25" customHeight="1">
      <c r="A121" s="24" t="s">
        <v>136</v>
      </c>
      <c r="B121" s="38">
        <v>460</v>
      </c>
      <c r="C121" s="66" t="s">
        <v>137</v>
      </c>
      <c r="D121" s="69"/>
      <c r="E121" s="69"/>
      <c r="F121" s="97">
        <f>SUM(F122)</f>
        <v>8032</v>
      </c>
      <c r="G121" s="97"/>
      <c r="H121" s="106"/>
      <c r="I121" s="105">
        <f t="shared" si="5"/>
        <v>8032</v>
      </c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105">
        <f>Z122</f>
        <v>222</v>
      </c>
      <c r="AA121" s="105">
        <f t="shared" si="6"/>
        <v>8254</v>
      </c>
    </row>
    <row r="122" spans="1:27" ht="45.75" customHeight="1">
      <c r="A122" s="40" t="s">
        <v>321</v>
      </c>
      <c r="B122" s="38">
        <v>460</v>
      </c>
      <c r="C122" s="66" t="s">
        <v>306</v>
      </c>
      <c r="D122" s="67"/>
      <c r="E122" s="67"/>
      <c r="F122" s="97">
        <f>F123</f>
        <v>8032</v>
      </c>
      <c r="G122" s="97"/>
      <c r="H122" s="106"/>
      <c r="I122" s="105">
        <f t="shared" si="5"/>
        <v>8032</v>
      </c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105">
        <f>Z123</f>
        <v>222</v>
      </c>
      <c r="AA122" s="105">
        <f t="shared" si="6"/>
        <v>8254</v>
      </c>
    </row>
    <row r="123" spans="1:27" ht="33" customHeight="1">
      <c r="A123" s="24" t="s">
        <v>271</v>
      </c>
      <c r="B123" s="38">
        <v>460</v>
      </c>
      <c r="C123" s="66" t="s">
        <v>306</v>
      </c>
      <c r="D123" s="67" t="s">
        <v>229</v>
      </c>
      <c r="E123" s="67"/>
      <c r="F123" s="97">
        <f>SUM(F124)</f>
        <v>8032</v>
      </c>
      <c r="G123" s="97"/>
      <c r="H123" s="106"/>
      <c r="I123" s="106">
        <f t="shared" si="5"/>
        <v>8032</v>
      </c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105">
        <f>Z124</f>
        <v>222</v>
      </c>
      <c r="AA123" s="105">
        <f t="shared" si="6"/>
        <v>8254</v>
      </c>
    </row>
    <row r="124" spans="1:27" ht="38.25" customHeight="1">
      <c r="A124" s="26" t="s">
        <v>199</v>
      </c>
      <c r="B124" s="134">
        <v>460</v>
      </c>
      <c r="C124" s="68" t="s">
        <v>306</v>
      </c>
      <c r="D124" s="69" t="s">
        <v>254</v>
      </c>
      <c r="E124" s="69"/>
      <c r="F124" s="70">
        <f>SUM(F125,F127)</f>
        <v>8032</v>
      </c>
      <c r="G124" s="70"/>
      <c r="H124" s="106"/>
      <c r="I124" s="106">
        <f t="shared" si="5"/>
        <v>8032</v>
      </c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105">
        <f>Z128</f>
        <v>222</v>
      </c>
      <c r="AA124" s="105">
        <f t="shared" si="6"/>
        <v>8254</v>
      </c>
    </row>
    <row r="125" spans="1:27" ht="30" customHeight="1">
      <c r="A125" s="19" t="s">
        <v>195</v>
      </c>
      <c r="B125" s="134">
        <v>460</v>
      </c>
      <c r="C125" s="68" t="s">
        <v>306</v>
      </c>
      <c r="D125" s="69" t="s">
        <v>255</v>
      </c>
      <c r="E125" s="69"/>
      <c r="F125" s="70">
        <f>SUM(F126)</f>
        <v>7302</v>
      </c>
      <c r="G125" s="70"/>
      <c r="H125" s="106"/>
      <c r="I125" s="106">
        <f t="shared" si="5"/>
        <v>7302</v>
      </c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105"/>
      <c r="AA125" s="105">
        <f t="shared" si="6"/>
        <v>7302</v>
      </c>
    </row>
    <row r="126" spans="1:27" ht="30" customHeight="1">
      <c r="A126" s="19" t="s">
        <v>197</v>
      </c>
      <c r="B126" s="134">
        <v>460</v>
      </c>
      <c r="C126" s="68" t="s">
        <v>306</v>
      </c>
      <c r="D126" s="69" t="s">
        <v>255</v>
      </c>
      <c r="E126" s="69" t="s">
        <v>196</v>
      </c>
      <c r="F126" s="70">
        <v>7302</v>
      </c>
      <c r="G126" s="70"/>
      <c r="H126" s="106"/>
      <c r="I126" s="106">
        <f t="shared" si="5"/>
        <v>7302</v>
      </c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105"/>
      <c r="AA126" s="105">
        <f t="shared" si="6"/>
        <v>7302</v>
      </c>
    </row>
    <row r="127" spans="1:27" ht="37.5" customHeight="1">
      <c r="A127" s="19" t="s">
        <v>176</v>
      </c>
      <c r="B127" s="134">
        <v>460</v>
      </c>
      <c r="C127" s="68" t="s">
        <v>306</v>
      </c>
      <c r="D127" s="69" t="s">
        <v>256</v>
      </c>
      <c r="E127" s="69"/>
      <c r="F127" s="70">
        <f>F129+F130</f>
        <v>730</v>
      </c>
      <c r="G127" s="70"/>
      <c r="H127" s="106"/>
      <c r="I127" s="106">
        <f t="shared" si="5"/>
        <v>730</v>
      </c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105"/>
      <c r="AA127" s="105">
        <f t="shared" si="6"/>
        <v>730</v>
      </c>
    </row>
    <row r="128" spans="1:27" ht="37.5" customHeight="1">
      <c r="A128" s="19" t="s">
        <v>851</v>
      </c>
      <c r="B128" s="134">
        <v>460</v>
      </c>
      <c r="C128" s="68" t="s">
        <v>306</v>
      </c>
      <c r="D128" s="69" t="s">
        <v>855</v>
      </c>
      <c r="E128" s="69" t="s">
        <v>196</v>
      </c>
      <c r="F128" s="70"/>
      <c r="G128" s="70"/>
      <c r="H128" s="106"/>
      <c r="I128" s="10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106">
        <v>222</v>
      </c>
      <c r="AA128" s="105">
        <f t="shared" si="6"/>
        <v>222</v>
      </c>
    </row>
    <row r="129" spans="1:27" ht="37.5" customHeight="1">
      <c r="A129" s="19" t="s">
        <v>193</v>
      </c>
      <c r="B129" s="134">
        <v>460</v>
      </c>
      <c r="C129" s="68" t="s">
        <v>306</v>
      </c>
      <c r="D129" s="69" t="s">
        <v>256</v>
      </c>
      <c r="E129" s="69" t="s">
        <v>192</v>
      </c>
      <c r="F129" s="70">
        <v>720</v>
      </c>
      <c r="G129" s="70"/>
      <c r="H129" s="106"/>
      <c r="I129" s="106">
        <f t="shared" si="5"/>
        <v>720</v>
      </c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105"/>
      <c r="AA129" s="105">
        <f t="shared" si="6"/>
        <v>720</v>
      </c>
    </row>
    <row r="130" spans="1:27" ht="24.95" customHeight="1">
      <c r="A130" s="19" t="s">
        <v>31</v>
      </c>
      <c r="B130" s="136">
        <v>460</v>
      </c>
      <c r="C130" s="68" t="s">
        <v>306</v>
      </c>
      <c r="D130" s="69" t="s">
        <v>256</v>
      </c>
      <c r="E130" s="69" t="s">
        <v>208</v>
      </c>
      <c r="F130" s="70">
        <v>10</v>
      </c>
      <c r="G130" s="70"/>
      <c r="H130" s="106"/>
      <c r="I130" s="106">
        <f t="shared" si="5"/>
        <v>10</v>
      </c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105"/>
      <c r="AA130" s="105">
        <f t="shared" si="6"/>
        <v>10</v>
      </c>
    </row>
    <row r="131" spans="1:27" ht="24.95" hidden="1" customHeight="1">
      <c r="A131" s="43" t="s">
        <v>311</v>
      </c>
      <c r="B131" s="38">
        <v>460</v>
      </c>
      <c r="C131" s="66" t="s">
        <v>312</v>
      </c>
      <c r="D131" s="67"/>
      <c r="E131" s="67"/>
      <c r="F131" s="92">
        <f>F132</f>
        <v>2820.9</v>
      </c>
      <c r="G131" s="92"/>
      <c r="H131" s="106"/>
      <c r="I131" s="106">
        <f t="shared" si="5"/>
        <v>2820.9</v>
      </c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105"/>
      <c r="AA131" s="105">
        <f t="shared" si="6"/>
        <v>2820.9</v>
      </c>
    </row>
    <row r="132" spans="1:27" ht="40.5" hidden="1" customHeight="1">
      <c r="A132" s="33" t="s">
        <v>16</v>
      </c>
      <c r="B132" s="134">
        <v>460</v>
      </c>
      <c r="C132" s="68" t="s">
        <v>313</v>
      </c>
      <c r="D132" s="69" t="s">
        <v>239</v>
      </c>
      <c r="E132" s="69"/>
      <c r="F132" s="70">
        <f>F133+F136</f>
        <v>2820.9</v>
      </c>
      <c r="G132" s="70"/>
      <c r="H132" s="106"/>
      <c r="I132" s="106">
        <f t="shared" si="5"/>
        <v>2820.9</v>
      </c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105"/>
      <c r="AA132" s="105">
        <f t="shared" si="6"/>
        <v>2820.9</v>
      </c>
    </row>
    <row r="133" spans="1:27" ht="43.5" hidden="1" customHeight="1">
      <c r="A133" s="33" t="s">
        <v>70</v>
      </c>
      <c r="B133" s="134">
        <v>460</v>
      </c>
      <c r="C133" s="68" t="s">
        <v>313</v>
      </c>
      <c r="D133" s="69" t="s">
        <v>257</v>
      </c>
      <c r="E133" s="69"/>
      <c r="F133" s="70">
        <f>F134</f>
        <v>1540</v>
      </c>
      <c r="G133" s="70"/>
      <c r="H133" s="106"/>
      <c r="I133" s="106">
        <f t="shared" si="5"/>
        <v>1540</v>
      </c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105"/>
      <c r="AA133" s="105">
        <f t="shared" si="6"/>
        <v>1540</v>
      </c>
    </row>
    <row r="134" spans="1:27" ht="30" hidden="1" customHeight="1">
      <c r="A134" s="33" t="s">
        <v>206</v>
      </c>
      <c r="B134" s="134">
        <v>460</v>
      </c>
      <c r="C134" s="68" t="s">
        <v>313</v>
      </c>
      <c r="D134" s="69" t="s">
        <v>341</v>
      </c>
      <c r="E134" s="69"/>
      <c r="F134" s="70">
        <f>F135</f>
        <v>1540</v>
      </c>
      <c r="G134" s="70"/>
      <c r="H134" s="106"/>
      <c r="I134" s="106">
        <f t="shared" si="5"/>
        <v>1540</v>
      </c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105"/>
      <c r="AA134" s="105">
        <f t="shared" si="6"/>
        <v>1540</v>
      </c>
    </row>
    <row r="135" spans="1:27" ht="24.95" hidden="1" customHeight="1">
      <c r="A135" s="33" t="s">
        <v>84</v>
      </c>
      <c r="B135" s="134">
        <v>460</v>
      </c>
      <c r="C135" s="68" t="s">
        <v>313</v>
      </c>
      <c r="D135" s="69" t="s">
        <v>341</v>
      </c>
      <c r="E135" s="69" t="s">
        <v>85</v>
      </c>
      <c r="F135" s="70">
        <v>1540</v>
      </c>
      <c r="G135" s="70"/>
      <c r="H135" s="106"/>
      <c r="I135" s="106">
        <f t="shared" si="5"/>
        <v>1540</v>
      </c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105"/>
      <c r="AA135" s="105">
        <f t="shared" si="6"/>
        <v>1540</v>
      </c>
    </row>
    <row r="136" spans="1:27" ht="22.5" hidden="1" customHeight="1">
      <c r="A136" s="33" t="s">
        <v>71</v>
      </c>
      <c r="B136" s="134">
        <v>460</v>
      </c>
      <c r="C136" s="68" t="s">
        <v>313</v>
      </c>
      <c r="D136" s="69" t="s">
        <v>342</v>
      </c>
      <c r="E136" s="69"/>
      <c r="F136" s="70">
        <f>F137</f>
        <v>1280.9000000000001</v>
      </c>
      <c r="G136" s="70"/>
      <c r="H136" s="106"/>
      <c r="I136" s="106">
        <f t="shared" si="5"/>
        <v>1280.9000000000001</v>
      </c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105"/>
      <c r="AA136" s="105">
        <f t="shared" si="6"/>
        <v>1280.9000000000001</v>
      </c>
    </row>
    <row r="137" spans="1:27" ht="47.25" hidden="1" customHeight="1">
      <c r="A137" s="33" t="s">
        <v>206</v>
      </c>
      <c r="B137" s="134">
        <v>460</v>
      </c>
      <c r="C137" s="68" t="s">
        <v>313</v>
      </c>
      <c r="D137" s="69" t="s">
        <v>343</v>
      </c>
      <c r="E137" s="69"/>
      <c r="F137" s="70">
        <f>F138</f>
        <v>1280.9000000000001</v>
      </c>
      <c r="G137" s="70"/>
      <c r="H137" s="106"/>
      <c r="I137" s="106">
        <f t="shared" si="5"/>
        <v>1280.9000000000001</v>
      </c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105"/>
      <c r="AA137" s="105">
        <f t="shared" si="6"/>
        <v>1280.9000000000001</v>
      </c>
    </row>
    <row r="138" spans="1:27" ht="24.95" hidden="1" customHeight="1">
      <c r="A138" s="33" t="s">
        <v>84</v>
      </c>
      <c r="B138" s="134">
        <v>460</v>
      </c>
      <c r="C138" s="68" t="s">
        <v>313</v>
      </c>
      <c r="D138" s="69" t="s">
        <v>343</v>
      </c>
      <c r="E138" s="69" t="s">
        <v>85</v>
      </c>
      <c r="F138" s="70">
        <v>1280.9000000000001</v>
      </c>
      <c r="G138" s="70"/>
      <c r="H138" s="106"/>
      <c r="I138" s="106">
        <f t="shared" si="5"/>
        <v>1280.9000000000001</v>
      </c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105"/>
      <c r="AA138" s="105">
        <f t="shared" si="6"/>
        <v>1280.9000000000001</v>
      </c>
    </row>
    <row r="139" spans="1:27" ht="24.95" hidden="1" customHeight="1">
      <c r="A139" s="24" t="s">
        <v>165</v>
      </c>
      <c r="B139" s="38">
        <v>460</v>
      </c>
      <c r="C139" s="66" t="s">
        <v>166</v>
      </c>
      <c r="D139" s="67"/>
      <c r="E139" s="67"/>
      <c r="F139" s="97">
        <f>SUM(F140)</f>
        <v>4000</v>
      </c>
      <c r="G139" s="97"/>
      <c r="H139" s="106"/>
      <c r="I139" s="105">
        <f t="shared" si="5"/>
        <v>4000</v>
      </c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105"/>
      <c r="AA139" s="105">
        <f t="shared" si="6"/>
        <v>4000</v>
      </c>
    </row>
    <row r="140" spans="1:27" ht="21.75" hidden="1" customHeight="1">
      <c r="A140" s="24" t="s">
        <v>294</v>
      </c>
      <c r="B140" s="38">
        <v>460</v>
      </c>
      <c r="C140" s="66" t="s">
        <v>328</v>
      </c>
      <c r="D140" s="67"/>
      <c r="E140" s="67"/>
      <c r="F140" s="97">
        <f>SUM(F142)</f>
        <v>4000</v>
      </c>
      <c r="G140" s="97"/>
      <c r="H140" s="106"/>
      <c r="I140" s="105">
        <f t="shared" si="5"/>
        <v>4000</v>
      </c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105"/>
      <c r="AA140" s="105">
        <f t="shared" si="6"/>
        <v>4000</v>
      </c>
    </row>
    <row r="141" spans="1:27" ht="29.25" hidden="1" customHeight="1">
      <c r="A141" s="19" t="s">
        <v>16</v>
      </c>
      <c r="B141" s="134">
        <v>460</v>
      </c>
      <c r="C141" s="68" t="s">
        <v>328</v>
      </c>
      <c r="D141" s="69" t="s">
        <v>239</v>
      </c>
      <c r="E141" s="69"/>
      <c r="F141" s="70">
        <f>F142</f>
        <v>4000</v>
      </c>
      <c r="G141" s="70"/>
      <c r="H141" s="106"/>
      <c r="I141" s="106">
        <f t="shared" si="5"/>
        <v>4000</v>
      </c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105"/>
      <c r="AA141" s="105">
        <f t="shared" si="6"/>
        <v>4000</v>
      </c>
    </row>
    <row r="142" spans="1:27" ht="35.25" hidden="1" customHeight="1">
      <c r="A142" s="19" t="s">
        <v>180</v>
      </c>
      <c r="B142" s="134">
        <v>460</v>
      </c>
      <c r="C142" s="68" t="s">
        <v>328</v>
      </c>
      <c r="D142" s="69" t="s">
        <v>363</v>
      </c>
      <c r="E142" s="69"/>
      <c r="F142" s="70">
        <f>SUM(F143)</f>
        <v>4000</v>
      </c>
      <c r="G142" s="70"/>
      <c r="H142" s="106"/>
      <c r="I142" s="106">
        <f t="shared" ref="I142:I191" si="10">F142+H142</f>
        <v>4000</v>
      </c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105"/>
      <c r="AA142" s="105">
        <f t="shared" ref="AA142:AA206" si="11">I142+Z142</f>
        <v>4000</v>
      </c>
    </row>
    <row r="143" spans="1:27" ht="33.75" hidden="1" customHeight="1">
      <c r="A143" s="49" t="s">
        <v>205</v>
      </c>
      <c r="B143" s="134">
        <v>460</v>
      </c>
      <c r="C143" s="68" t="s">
        <v>328</v>
      </c>
      <c r="D143" s="69" t="s">
        <v>364</v>
      </c>
      <c r="E143" s="69"/>
      <c r="F143" s="70">
        <f>SUM(F144)</f>
        <v>4000</v>
      </c>
      <c r="G143" s="70"/>
      <c r="H143" s="106"/>
      <c r="I143" s="106">
        <f t="shared" si="10"/>
        <v>4000</v>
      </c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105"/>
      <c r="AA143" s="105">
        <f t="shared" si="11"/>
        <v>4000</v>
      </c>
    </row>
    <row r="144" spans="1:27" ht="24.95" hidden="1" customHeight="1">
      <c r="A144" s="19" t="s">
        <v>82</v>
      </c>
      <c r="B144" s="134">
        <v>460</v>
      </c>
      <c r="C144" s="68" t="s">
        <v>328</v>
      </c>
      <c r="D144" s="69" t="s">
        <v>364</v>
      </c>
      <c r="E144" s="69" t="s">
        <v>483</v>
      </c>
      <c r="F144" s="70">
        <v>4000</v>
      </c>
      <c r="G144" s="70"/>
      <c r="H144" s="106"/>
      <c r="I144" s="106">
        <f t="shared" si="10"/>
        <v>4000</v>
      </c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105"/>
      <c r="AA144" s="105">
        <f t="shared" si="11"/>
        <v>4000</v>
      </c>
    </row>
    <row r="145" spans="1:27" ht="35.25" hidden="1" customHeight="1">
      <c r="A145" s="24" t="s">
        <v>167</v>
      </c>
      <c r="B145" s="38">
        <v>460</v>
      </c>
      <c r="C145" s="66" t="s">
        <v>326</v>
      </c>
      <c r="D145" s="67"/>
      <c r="E145" s="67"/>
      <c r="F145" s="97">
        <f>SUM(F146)</f>
        <v>0</v>
      </c>
      <c r="G145" s="97"/>
      <c r="H145" s="106"/>
      <c r="I145" s="106">
        <f t="shared" si="10"/>
        <v>0</v>
      </c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105"/>
      <c r="AA145" s="105">
        <f t="shared" si="11"/>
        <v>0</v>
      </c>
    </row>
    <row r="146" spans="1:27" ht="32.25" hidden="1" customHeight="1">
      <c r="A146" s="157" t="s">
        <v>104</v>
      </c>
      <c r="B146" s="38">
        <v>460</v>
      </c>
      <c r="C146" s="66" t="s">
        <v>327</v>
      </c>
      <c r="D146" s="67"/>
      <c r="E146" s="67"/>
      <c r="F146" s="97">
        <f>SUM(F149)</f>
        <v>0</v>
      </c>
      <c r="G146" s="97"/>
      <c r="H146" s="106"/>
      <c r="I146" s="106">
        <f t="shared" si="10"/>
        <v>0</v>
      </c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105"/>
      <c r="AA146" s="105">
        <f t="shared" si="11"/>
        <v>0</v>
      </c>
    </row>
    <row r="147" spans="1:27" ht="25.5" hidden="1" customHeight="1">
      <c r="A147" s="24" t="s">
        <v>16</v>
      </c>
      <c r="B147" s="38">
        <v>460</v>
      </c>
      <c r="C147" s="66" t="s">
        <v>327</v>
      </c>
      <c r="D147" s="67" t="s">
        <v>239</v>
      </c>
      <c r="E147" s="67"/>
      <c r="F147" s="97">
        <f t="shared" ref="F147:F149" si="12">SUM(F148)</f>
        <v>0</v>
      </c>
      <c r="G147" s="97"/>
      <c r="H147" s="106"/>
      <c r="I147" s="106">
        <f t="shared" si="10"/>
        <v>0</v>
      </c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105"/>
      <c r="AA147" s="105">
        <f t="shared" si="11"/>
        <v>0</v>
      </c>
    </row>
    <row r="148" spans="1:27" ht="26.25" hidden="1" customHeight="1">
      <c r="A148" s="157" t="s">
        <v>286</v>
      </c>
      <c r="B148" s="38">
        <v>460</v>
      </c>
      <c r="C148" s="66" t="s">
        <v>327</v>
      </c>
      <c r="D148" s="67" t="s">
        <v>365</v>
      </c>
      <c r="E148" s="67"/>
      <c r="F148" s="97">
        <f t="shared" si="12"/>
        <v>0</v>
      </c>
      <c r="G148" s="97"/>
      <c r="H148" s="106"/>
      <c r="I148" s="106">
        <f t="shared" si="10"/>
        <v>0</v>
      </c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105"/>
      <c r="AA148" s="105">
        <f t="shared" si="11"/>
        <v>0</v>
      </c>
    </row>
    <row r="149" spans="1:27" ht="24" hidden="1" customHeight="1">
      <c r="A149" s="50" t="s">
        <v>152</v>
      </c>
      <c r="B149" s="134">
        <v>460</v>
      </c>
      <c r="C149" s="68" t="s">
        <v>327</v>
      </c>
      <c r="D149" s="69" t="s">
        <v>366</v>
      </c>
      <c r="E149" s="69"/>
      <c r="F149" s="70">
        <f t="shared" si="12"/>
        <v>0</v>
      </c>
      <c r="G149" s="70"/>
      <c r="H149" s="106"/>
      <c r="I149" s="106">
        <f t="shared" si="10"/>
        <v>0</v>
      </c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105"/>
      <c r="AA149" s="105">
        <f t="shared" si="11"/>
        <v>0</v>
      </c>
    </row>
    <row r="150" spans="1:27" ht="21.75" hidden="1" customHeight="1">
      <c r="A150" s="19" t="s">
        <v>286</v>
      </c>
      <c r="B150" s="134">
        <v>460</v>
      </c>
      <c r="C150" s="68" t="s">
        <v>327</v>
      </c>
      <c r="D150" s="69" t="s">
        <v>366</v>
      </c>
      <c r="E150" s="69" t="s">
        <v>80</v>
      </c>
      <c r="F150" s="70">
        <v>0</v>
      </c>
      <c r="G150" s="70"/>
      <c r="H150" s="106"/>
      <c r="I150" s="106">
        <f t="shared" si="10"/>
        <v>0</v>
      </c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105"/>
      <c r="AA150" s="105">
        <f t="shared" si="11"/>
        <v>0</v>
      </c>
    </row>
    <row r="151" spans="1:27" ht="59.25" customHeight="1">
      <c r="A151" s="43" t="s">
        <v>169</v>
      </c>
      <c r="B151" s="38">
        <v>460</v>
      </c>
      <c r="C151" s="66" t="s">
        <v>168</v>
      </c>
      <c r="D151" s="67"/>
      <c r="E151" s="67"/>
      <c r="F151" s="97">
        <f>SUM(F153)+F164</f>
        <v>33984</v>
      </c>
      <c r="G151" s="97">
        <f t="shared" ref="G151:H151" si="13">SUM(G153)+G164</f>
        <v>0</v>
      </c>
      <c r="H151" s="97">
        <f t="shared" si="13"/>
        <v>5000</v>
      </c>
      <c r="I151" s="105">
        <f>F151+H151+G151</f>
        <v>38984</v>
      </c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105">
        <f>Z164</f>
        <v>760</v>
      </c>
      <c r="AA151" s="105">
        <f t="shared" si="11"/>
        <v>39744</v>
      </c>
    </row>
    <row r="152" spans="1:27" ht="43.5" hidden="1" customHeight="1">
      <c r="A152" s="51" t="s">
        <v>282</v>
      </c>
      <c r="B152" s="38">
        <v>460</v>
      </c>
      <c r="C152" s="66" t="s">
        <v>105</v>
      </c>
      <c r="D152" s="67"/>
      <c r="E152" s="67"/>
      <c r="F152" s="97">
        <f>F153</f>
        <v>33984</v>
      </c>
      <c r="G152" s="97">
        <f t="shared" ref="G152:H152" si="14">G153</f>
        <v>0</v>
      </c>
      <c r="H152" s="97">
        <f t="shared" si="14"/>
        <v>0</v>
      </c>
      <c r="I152" s="105">
        <f t="shared" si="10"/>
        <v>33984</v>
      </c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105"/>
      <c r="AA152" s="105">
        <f t="shared" si="11"/>
        <v>33984</v>
      </c>
    </row>
    <row r="153" spans="1:27" ht="26.25" hidden="1" customHeight="1">
      <c r="A153" s="24" t="s">
        <v>16</v>
      </c>
      <c r="B153" s="38">
        <v>460</v>
      </c>
      <c r="C153" s="66" t="s">
        <v>105</v>
      </c>
      <c r="D153" s="67" t="s">
        <v>239</v>
      </c>
      <c r="E153" s="67"/>
      <c r="F153" s="97">
        <f>SUM(F154,F159)</f>
        <v>33984</v>
      </c>
      <c r="G153" s="97"/>
      <c r="H153" s="106"/>
      <c r="I153" s="105">
        <f t="shared" si="10"/>
        <v>33984</v>
      </c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105"/>
      <c r="AA153" s="105">
        <f t="shared" si="11"/>
        <v>33984</v>
      </c>
    </row>
    <row r="154" spans="1:27" ht="28.5" hidden="1" customHeight="1">
      <c r="A154" s="43" t="s">
        <v>70</v>
      </c>
      <c r="B154" s="38">
        <v>460</v>
      </c>
      <c r="C154" s="66" t="s">
        <v>105</v>
      </c>
      <c r="D154" s="67" t="s">
        <v>257</v>
      </c>
      <c r="E154" s="67"/>
      <c r="F154" s="97">
        <f>SUM(F155,F157)</f>
        <v>23365.8</v>
      </c>
      <c r="G154" s="97"/>
      <c r="H154" s="106"/>
      <c r="I154" s="105">
        <f t="shared" si="10"/>
        <v>23365.8</v>
      </c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105"/>
      <c r="AA154" s="105">
        <f t="shared" si="11"/>
        <v>23365.8</v>
      </c>
    </row>
    <row r="155" spans="1:27" ht="41.25" hidden="1" customHeight="1">
      <c r="A155" s="52" t="s">
        <v>73</v>
      </c>
      <c r="B155" s="134">
        <v>460</v>
      </c>
      <c r="C155" s="68" t="s">
        <v>105</v>
      </c>
      <c r="D155" s="69" t="s">
        <v>450</v>
      </c>
      <c r="E155" s="69"/>
      <c r="F155" s="98">
        <f>F156</f>
        <v>1498.8</v>
      </c>
      <c r="G155" s="98"/>
      <c r="H155" s="106"/>
      <c r="I155" s="106">
        <f t="shared" si="10"/>
        <v>1498.8</v>
      </c>
      <c r="J155" s="278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105"/>
      <c r="AA155" s="105">
        <f t="shared" si="11"/>
        <v>1498.8</v>
      </c>
    </row>
    <row r="156" spans="1:27" ht="24.75" hidden="1" customHeight="1">
      <c r="A156" s="52" t="s">
        <v>315</v>
      </c>
      <c r="B156" s="134">
        <v>460</v>
      </c>
      <c r="C156" s="68" t="s">
        <v>105</v>
      </c>
      <c r="D156" s="69" t="s">
        <v>450</v>
      </c>
      <c r="E156" s="69" t="s">
        <v>314</v>
      </c>
      <c r="F156" s="101">
        <v>1498.8</v>
      </c>
      <c r="G156" s="101"/>
      <c r="H156" s="106"/>
      <c r="I156" s="106">
        <f t="shared" si="10"/>
        <v>1498.8</v>
      </c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276"/>
      <c r="Z156" s="105"/>
      <c r="AA156" s="105">
        <f t="shared" si="11"/>
        <v>1498.8</v>
      </c>
    </row>
    <row r="157" spans="1:27" ht="39" hidden="1" customHeight="1">
      <c r="A157" s="53" t="s">
        <v>601</v>
      </c>
      <c r="B157" s="134">
        <v>460</v>
      </c>
      <c r="C157" s="140" t="s">
        <v>105</v>
      </c>
      <c r="D157" s="74" t="s">
        <v>367</v>
      </c>
      <c r="E157" s="74"/>
      <c r="F157" s="70">
        <f>SUM(F158)</f>
        <v>21867</v>
      </c>
      <c r="G157" s="70"/>
      <c r="H157" s="106"/>
      <c r="I157" s="106">
        <f t="shared" si="10"/>
        <v>21867</v>
      </c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276"/>
      <c r="Z157" s="105"/>
      <c r="AA157" s="105">
        <f t="shared" si="11"/>
        <v>21867</v>
      </c>
    </row>
    <row r="158" spans="1:27" ht="24" hidden="1" customHeight="1">
      <c r="A158" s="52" t="s">
        <v>315</v>
      </c>
      <c r="B158" s="134">
        <v>460</v>
      </c>
      <c r="C158" s="140" t="s">
        <v>105</v>
      </c>
      <c r="D158" s="74" t="s">
        <v>367</v>
      </c>
      <c r="E158" s="74" t="s">
        <v>314</v>
      </c>
      <c r="F158" s="101">
        <v>21867</v>
      </c>
      <c r="G158" s="101"/>
      <c r="H158" s="106"/>
      <c r="I158" s="106">
        <f t="shared" si="10"/>
        <v>21867</v>
      </c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105"/>
      <c r="AA158" s="105">
        <f t="shared" si="11"/>
        <v>21867</v>
      </c>
    </row>
    <row r="159" spans="1:27" ht="24.75" hidden="1" customHeight="1">
      <c r="A159" s="43" t="s">
        <v>76</v>
      </c>
      <c r="B159" s="38">
        <v>460</v>
      </c>
      <c r="C159" s="66" t="s">
        <v>105</v>
      </c>
      <c r="D159" s="67" t="s">
        <v>342</v>
      </c>
      <c r="E159" s="67"/>
      <c r="F159" s="97">
        <f>SUM(F160,F162)</f>
        <v>10618.2</v>
      </c>
      <c r="G159" s="97"/>
      <c r="H159" s="106"/>
      <c r="I159" s="106">
        <f t="shared" si="10"/>
        <v>10618.2</v>
      </c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276"/>
      <c r="Z159" s="105"/>
      <c r="AA159" s="105">
        <f t="shared" si="11"/>
        <v>10618.2</v>
      </c>
    </row>
    <row r="160" spans="1:27" ht="40.5" hidden="1" customHeight="1">
      <c r="A160" s="52" t="s">
        <v>72</v>
      </c>
      <c r="B160" s="134">
        <v>460</v>
      </c>
      <c r="C160" s="68" t="s">
        <v>105</v>
      </c>
      <c r="D160" s="69" t="s">
        <v>451</v>
      </c>
      <c r="E160" s="69"/>
      <c r="F160" s="70">
        <f>F161</f>
        <v>2485.1999999999998</v>
      </c>
      <c r="G160" s="70"/>
      <c r="H160" s="106"/>
      <c r="I160" s="106">
        <f t="shared" si="10"/>
        <v>2485.1999999999998</v>
      </c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105"/>
      <c r="AA160" s="105">
        <f t="shared" si="11"/>
        <v>2485.1999999999998</v>
      </c>
    </row>
    <row r="161" spans="1:27" ht="24" hidden="1" customHeight="1">
      <c r="A161" s="52" t="s">
        <v>315</v>
      </c>
      <c r="B161" s="134">
        <v>460</v>
      </c>
      <c r="C161" s="68" t="s">
        <v>105</v>
      </c>
      <c r="D161" s="69" t="s">
        <v>451</v>
      </c>
      <c r="E161" s="69" t="s">
        <v>314</v>
      </c>
      <c r="F161" s="70">
        <v>2485.1999999999998</v>
      </c>
      <c r="G161" s="70"/>
      <c r="H161" s="106"/>
      <c r="I161" s="106">
        <f t="shared" si="10"/>
        <v>2485.1999999999998</v>
      </c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105"/>
      <c r="AA161" s="105">
        <f t="shared" si="11"/>
        <v>2485.1999999999998</v>
      </c>
    </row>
    <row r="162" spans="1:27" ht="43.5" hidden="1" customHeight="1">
      <c r="A162" s="53" t="s">
        <v>602</v>
      </c>
      <c r="B162" s="134">
        <v>460</v>
      </c>
      <c r="C162" s="140" t="s">
        <v>105</v>
      </c>
      <c r="D162" s="74" t="s">
        <v>370</v>
      </c>
      <c r="E162" s="74"/>
      <c r="F162" s="70">
        <f>SUM(F163)</f>
        <v>8133</v>
      </c>
      <c r="G162" s="70"/>
      <c r="H162" s="106"/>
      <c r="I162" s="106">
        <f t="shared" si="10"/>
        <v>8133</v>
      </c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105"/>
      <c r="AA162" s="105">
        <f t="shared" si="11"/>
        <v>8133</v>
      </c>
    </row>
    <row r="163" spans="1:27" ht="24" hidden="1" customHeight="1">
      <c r="A163" s="52" t="s">
        <v>315</v>
      </c>
      <c r="B163" s="134">
        <v>460</v>
      </c>
      <c r="C163" s="140" t="s">
        <v>105</v>
      </c>
      <c r="D163" s="74" t="s">
        <v>368</v>
      </c>
      <c r="E163" s="74" t="s">
        <v>314</v>
      </c>
      <c r="F163" s="101">
        <v>8133</v>
      </c>
      <c r="G163" s="101"/>
      <c r="H163" s="106"/>
      <c r="I163" s="106">
        <f t="shared" si="10"/>
        <v>8133</v>
      </c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  <c r="Z163" s="105"/>
      <c r="AA163" s="105">
        <f t="shared" si="11"/>
        <v>8133</v>
      </c>
    </row>
    <row r="164" spans="1:27" ht="24.95" customHeight="1">
      <c r="A164" s="54" t="s">
        <v>660</v>
      </c>
      <c r="B164" s="38">
        <v>460</v>
      </c>
      <c r="C164" s="141">
        <v>1403</v>
      </c>
      <c r="D164" s="71"/>
      <c r="E164" s="71"/>
      <c r="F164" s="102">
        <v>0</v>
      </c>
      <c r="G164" s="102"/>
      <c r="H164" s="105">
        <f>H166+H165</f>
        <v>5000</v>
      </c>
      <c r="I164" s="105">
        <f t="shared" si="10"/>
        <v>5000</v>
      </c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105">
        <f>Z165</f>
        <v>760</v>
      </c>
      <c r="AA164" s="105">
        <f t="shared" si="11"/>
        <v>5760</v>
      </c>
    </row>
    <row r="165" spans="1:27" ht="24.95" customHeight="1">
      <c r="A165" s="55" t="s">
        <v>661</v>
      </c>
      <c r="B165" s="134">
        <v>460</v>
      </c>
      <c r="C165" s="74" t="s">
        <v>659</v>
      </c>
      <c r="D165" s="74" t="s">
        <v>658</v>
      </c>
      <c r="E165" s="74" t="s">
        <v>662</v>
      </c>
      <c r="F165" s="102"/>
      <c r="G165" s="102"/>
      <c r="H165" s="106">
        <v>1000</v>
      </c>
      <c r="I165" s="106">
        <f t="shared" si="10"/>
        <v>1000</v>
      </c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106">
        <v>760</v>
      </c>
      <c r="AA165" s="106">
        <f t="shared" si="11"/>
        <v>1760</v>
      </c>
    </row>
    <row r="166" spans="1:27" ht="24.95" customHeight="1">
      <c r="A166" s="55" t="s">
        <v>779</v>
      </c>
      <c r="B166" s="134">
        <v>460</v>
      </c>
      <c r="C166" s="74" t="s">
        <v>659</v>
      </c>
      <c r="D166" s="74" t="s">
        <v>780</v>
      </c>
      <c r="E166" s="74" t="s">
        <v>662</v>
      </c>
      <c r="F166" s="101">
        <v>0</v>
      </c>
      <c r="G166" s="101"/>
      <c r="H166" s="106">
        <v>4000</v>
      </c>
      <c r="I166" s="106">
        <f t="shared" si="10"/>
        <v>4000</v>
      </c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  <c r="X166" s="276"/>
      <c r="Y166" s="276"/>
      <c r="Z166" s="106"/>
      <c r="AA166" s="106">
        <f t="shared" si="11"/>
        <v>4000</v>
      </c>
    </row>
    <row r="167" spans="1:27" ht="45" customHeight="1">
      <c r="A167" s="39" t="s">
        <v>187</v>
      </c>
      <c r="B167" s="96">
        <v>461</v>
      </c>
      <c r="C167" s="68"/>
      <c r="D167" s="74"/>
      <c r="E167" s="74"/>
      <c r="F167" s="102">
        <f>SUM(F168)</f>
        <v>9147</v>
      </c>
      <c r="G167" s="102"/>
      <c r="H167" s="102">
        <f>SUM(H168)</f>
        <v>0</v>
      </c>
      <c r="I167" s="105">
        <f t="shared" si="10"/>
        <v>9147</v>
      </c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105">
        <f t="shared" ref="Z167:Z172" si="15">Z168</f>
        <v>150</v>
      </c>
      <c r="AA167" s="105">
        <f t="shared" si="11"/>
        <v>9297</v>
      </c>
    </row>
    <row r="168" spans="1:27" ht="25.5" customHeight="1">
      <c r="A168" s="24" t="s">
        <v>160</v>
      </c>
      <c r="B168" s="96">
        <v>461</v>
      </c>
      <c r="C168" s="142" t="s">
        <v>161</v>
      </c>
      <c r="D168" s="74"/>
      <c r="E168" s="74"/>
      <c r="F168" s="102">
        <f>SUM(F169,F178)</f>
        <v>9147</v>
      </c>
      <c r="G168" s="102"/>
      <c r="H168" s="106"/>
      <c r="I168" s="105">
        <f t="shared" si="10"/>
        <v>9147</v>
      </c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105">
        <f t="shared" si="15"/>
        <v>150</v>
      </c>
      <c r="AA168" s="105">
        <f t="shared" si="11"/>
        <v>9297</v>
      </c>
    </row>
    <row r="169" spans="1:27" ht="28.5" customHeight="1">
      <c r="A169" s="24" t="s">
        <v>274</v>
      </c>
      <c r="B169" s="96">
        <v>461</v>
      </c>
      <c r="C169" s="66" t="s">
        <v>331</v>
      </c>
      <c r="D169" s="67"/>
      <c r="E169" s="71"/>
      <c r="F169" s="102">
        <f>SUM(F170)</f>
        <v>6147</v>
      </c>
      <c r="G169" s="102"/>
      <c r="H169" s="106"/>
      <c r="I169" s="105">
        <f t="shared" si="10"/>
        <v>6147</v>
      </c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276"/>
      <c r="X169" s="276"/>
      <c r="Y169" s="276"/>
      <c r="Z169" s="105">
        <f t="shared" si="15"/>
        <v>150</v>
      </c>
      <c r="AA169" s="105">
        <f t="shared" si="11"/>
        <v>6297</v>
      </c>
    </row>
    <row r="170" spans="1:27" ht="28.5" customHeight="1">
      <c r="A170" s="24" t="s">
        <v>271</v>
      </c>
      <c r="B170" s="96">
        <v>461</v>
      </c>
      <c r="C170" s="66" t="s">
        <v>331</v>
      </c>
      <c r="D170" s="67" t="s">
        <v>229</v>
      </c>
      <c r="E170" s="67"/>
      <c r="F170" s="97">
        <f>SUM(F171)</f>
        <v>6147</v>
      </c>
      <c r="G170" s="97"/>
      <c r="H170" s="106"/>
      <c r="I170" s="105">
        <f t="shared" si="10"/>
        <v>6147</v>
      </c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105">
        <f t="shared" si="15"/>
        <v>150</v>
      </c>
      <c r="AA170" s="105">
        <f t="shared" si="11"/>
        <v>6297</v>
      </c>
    </row>
    <row r="171" spans="1:27" ht="39.75" customHeight="1">
      <c r="A171" s="19" t="s">
        <v>141</v>
      </c>
      <c r="B171" s="136">
        <v>461</v>
      </c>
      <c r="C171" s="68" t="s">
        <v>331</v>
      </c>
      <c r="D171" s="69" t="s">
        <v>258</v>
      </c>
      <c r="E171" s="69"/>
      <c r="F171" s="70">
        <f>SUM(F172,F175)</f>
        <v>6147</v>
      </c>
      <c r="G171" s="70"/>
      <c r="H171" s="106"/>
      <c r="I171" s="106">
        <f t="shared" si="10"/>
        <v>6147</v>
      </c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106">
        <f>Z174</f>
        <v>150</v>
      </c>
      <c r="AA171" s="106">
        <f t="shared" si="11"/>
        <v>6297</v>
      </c>
    </row>
    <row r="172" spans="1:27" ht="36" customHeight="1">
      <c r="A172" s="19" t="s">
        <v>195</v>
      </c>
      <c r="B172" s="136">
        <v>461</v>
      </c>
      <c r="C172" s="68" t="s">
        <v>331</v>
      </c>
      <c r="D172" s="69" t="s">
        <v>259</v>
      </c>
      <c r="E172" s="69"/>
      <c r="F172" s="70">
        <f>SUM(F173)</f>
        <v>5212</v>
      </c>
      <c r="G172" s="70"/>
      <c r="H172" s="106"/>
      <c r="I172" s="106">
        <f t="shared" si="10"/>
        <v>5212</v>
      </c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106">
        <f t="shared" si="15"/>
        <v>0</v>
      </c>
      <c r="AA172" s="106">
        <f t="shared" si="11"/>
        <v>5212</v>
      </c>
    </row>
    <row r="173" spans="1:27" ht="30" customHeight="1">
      <c r="A173" s="19" t="s">
        <v>197</v>
      </c>
      <c r="B173" s="136">
        <v>461</v>
      </c>
      <c r="C173" s="68" t="s">
        <v>331</v>
      </c>
      <c r="D173" s="69" t="s">
        <v>259</v>
      </c>
      <c r="E173" s="69" t="s">
        <v>196</v>
      </c>
      <c r="F173" s="70">
        <v>5212</v>
      </c>
      <c r="G173" s="70"/>
      <c r="H173" s="106"/>
      <c r="I173" s="106">
        <f t="shared" si="10"/>
        <v>5212</v>
      </c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106"/>
      <c r="AA173" s="106">
        <f t="shared" si="11"/>
        <v>5212</v>
      </c>
    </row>
    <row r="174" spans="1:27" ht="36.75" customHeight="1">
      <c r="A174" s="19" t="s">
        <v>851</v>
      </c>
      <c r="B174" s="136">
        <v>461</v>
      </c>
      <c r="C174" s="68" t="s">
        <v>331</v>
      </c>
      <c r="D174" s="69" t="s">
        <v>854</v>
      </c>
      <c r="E174" s="69" t="s">
        <v>196</v>
      </c>
      <c r="F174" s="70"/>
      <c r="G174" s="70"/>
      <c r="H174" s="106"/>
      <c r="I174" s="10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106">
        <v>150</v>
      </c>
      <c r="AA174" s="106">
        <f t="shared" si="11"/>
        <v>150</v>
      </c>
    </row>
    <row r="175" spans="1:27" ht="33" customHeight="1">
      <c r="A175" s="19" t="s">
        <v>198</v>
      </c>
      <c r="B175" s="136">
        <v>461</v>
      </c>
      <c r="C175" s="68" t="s">
        <v>331</v>
      </c>
      <c r="D175" s="69" t="s">
        <v>260</v>
      </c>
      <c r="E175" s="69"/>
      <c r="F175" s="70">
        <f>SUM(F176:F177)</f>
        <v>935</v>
      </c>
      <c r="G175" s="70"/>
      <c r="H175" s="106"/>
      <c r="I175" s="106">
        <f t="shared" si="10"/>
        <v>935</v>
      </c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106"/>
      <c r="AA175" s="106">
        <f t="shared" si="11"/>
        <v>935</v>
      </c>
    </row>
    <row r="176" spans="1:27" ht="34.5" customHeight="1">
      <c r="A176" s="19" t="s">
        <v>193</v>
      </c>
      <c r="B176" s="136">
        <v>461</v>
      </c>
      <c r="C176" s="68" t="s">
        <v>331</v>
      </c>
      <c r="D176" s="69" t="s">
        <v>260</v>
      </c>
      <c r="E176" s="69" t="s">
        <v>192</v>
      </c>
      <c r="F176" s="70">
        <v>900</v>
      </c>
      <c r="G176" s="70"/>
      <c r="H176" s="106"/>
      <c r="I176" s="106">
        <f t="shared" si="10"/>
        <v>900</v>
      </c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106"/>
      <c r="AA176" s="106">
        <f t="shared" si="11"/>
        <v>900</v>
      </c>
    </row>
    <row r="177" spans="1:27" ht="21" customHeight="1">
      <c r="A177" s="19" t="s">
        <v>31</v>
      </c>
      <c r="B177" s="136">
        <v>461</v>
      </c>
      <c r="C177" s="68" t="s">
        <v>331</v>
      </c>
      <c r="D177" s="69" t="s">
        <v>260</v>
      </c>
      <c r="E177" s="69" t="s">
        <v>208</v>
      </c>
      <c r="F177" s="70">
        <v>35</v>
      </c>
      <c r="G177" s="70"/>
      <c r="H177" s="106"/>
      <c r="I177" s="106">
        <f t="shared" si="10"/>
        <v>35</v>
      </c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106"/>
      <c r="AA177" s="106">
        <f t="shared" si="11"/>
        <v>35</v>
      </c>
    </row>
    <row r="178" spans="1:27" ht="25.5" hidden="1" customHeight="1">
      <c r="A178" s="44" t="s">
        <v>51</v>
      </c>
      <c r="B178" s="137">
        <v>461</v>
      </c>
      <c r="C178" s="138" t="s">
        <v>309</v>
      </c>
      <c r="D178" s="69"/>
      <c r="E178" s="69"/>
      <c r="F178" s="97">
        <f>F179</f>
        <v>3000</v>
      </c>
      <c r="G178" s="97"/>
      <c r="H178" s="106"/>
      <c r="I178" s="106">
        <f t="shared" si="10"/>
        <v>3000</v>
      </c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106"/>
      <c r="AA178" s="106">
        <f t="shared" si="11"/>
        <v>3000</v>
      </c>
    </row>
    <row r="179" spans="1:27" ht="42" hidden="1" customHeight="1">
      <c r="A179" s="46" t="s">
        <v>682</v>
      </c>
      <c r="B179" s="96">
        <v>461</v>
      </c>
      <c r="C179" s="66" t="s">
        <v>309</v>
      </c>
      <c r="D179" s="67" t="s">
        <v>261</v>
      </c>
      <c r="E179" s="67"/>
      <c r="F179" s="97">
        <f t="shared" ref="F179:F181" si="16">SUM(F180)</f>
        <v>3000</v>
      </c>
      <c r="G179" s="97"/>
      <c r="H179" s="106"/>
      <c r="I179" s="106">
        <f t="shared" si="10"/>
        <v>3000</v>
      </c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106"/>
      <c r="AA179" s="106">
        <f t="shared" si="11"/>
        <v>3000</v>
      </c>
    </row>
    <row r="180" spans="1:27" ht="32.25" hidden="1" customHeight="1">
      <c r="A180" s="19" t="s">
        <v>382</v>
      </c>
      <c r="B180" s="136">
        <v>461</v>
      </c>
      <c r="C180" s="68" t="s">
        <v>309</v>
      </c>
      <c r="D180" s="69" t="s">
        <v>399</v>
      </c>
      <c r="E180" s="69"/>
      <c r="F180" s="70">
        <f t="shared" si="16"/>
        <v>3000</v>
      </c>
      <c r="G180" s="70"/>
      <c r="H180" s="106"/>
      <c r="I180" s="106">
        <f t="shared" si="10"/>
        <v>3000</v>
      </c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106"/>
      <c r="AA180" s="106">
        <f t="shared" si="11"/>
        <v>3000</v>
      </c>
    </row>
    <row r="181" spans="1:27" ht="32.25" hidden="1" customHeight="1">
      <c r="A181" s="26" t="s">
        <v>210</v>
      </c>
      <c r="B181" s="136">
        <v>461</v>
      </c>
      <c r="C181" s="68" t="s">
        <v>309</v>
      </c>
      <c r="D181" s="69" t="s">
        <v>400</v>
      </c>
      <c r="E181" s="69"/>
      <c r="F181" s="70">
        <f t="shared" si="16"/>
        <v>3000</v>
      </c>
      <c r="G181" s="70"/>
      <c r="H181" s="106"/>
      <c r="I181" s="106">
        <f t="shared" si="10"/>
        <v>3000</v>
      </c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106"/>
      <c r="AA181" s="106">
        <f t="shared" si="11"/>
        <v>3000</v>
      </c>
    </row>
    <row r="182" spans="1:27" ht="31.5" hidden="1" customHeight="1">
      <c r="A182" s="26" t="s">
        <v>193</v>
      </c>
      <c r="B182" s="136">
        <v>461</v>
      </c>
      <c r="C182" s="68" t="s">
        <v>309</v>
      </c>
      <c r="D182" s="69" t="s">
        <v>400</v>
      </c>
      <c r="E182" s="69" t="s">
        <v>192</v>
      </c>
      <c r="F182" s="70">
        <v>3000</v>
      </c>
      <c r="G182" s="70"/>
      <c r="H182" s="106"/>
      <c r="I182" s="106">
        <f t="shared" si="10"/>
        <v>3000</v>
      </c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106"/>
      <c r="AA182" s="106">
        <f t="shared" si="11"/>
        <v>3000</v>
      </c>
    </row>
    <row r="183" spans="1:27" ht="30" customHeight="1">
      <c r="A183" s="24" t="s">
        <v>209</v>
      </c>
      <c r="B183" s="38">
        <v>463</v>
      </c>
      <c r="C183" s="68"/>
      <c r="D183" s="69"/>
      <c r="E183" s="69"/>
      <c r="F183" s="97">
        <f t="shared" ref="F183:H185" si="17">F184</f>
        <v>6352</v>
      </c>
      <c r="G183" s="97"/>
      <c r="H183" s="97">
        <f t="shared" si="17"/>
        <v>0</v>
      </c>
      <c r="I183" s="105">
        <f t="shared" si="10"/>
        <v>6352</v>
      </c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106"/>
      <c r="AA183" s="106">
        <f t="shared" si="11"/>
        <v>6352</v>
      </c>
    </row>
    <row r="184" spans="1:27" ht="32.25" hidden="1" customHeight="1">
      <c r="A184" s="43" t="s">
        <v>158</v>
      </c>
      <c r="B184" s="38">
        <v>463</v>
      </c>
      <c r="C184" s="66" t="s">
        <v>159</v>
      </c>
      <c r="D184" s="67"/>
      <c r="E184" s="67"/>
      <c r="F184" s="97">
        <f t="shared" si="17"/>
        <v>6352</v>
      </c>
      <c r="G184" s="97"/>
      <c r="H184" s="106"/>
      <c r="I184" s="106">
        <f t="shared" si="10"/>
        <v>6352</v>
      </c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  <c r="X184" s="276"/>
      <c r="Y184" s="276"/>
      <c r="Z184" s="106"/>
      <c r="AA184" s="106">
        <f t="shared" si="11"/>
        <v>6352</v>
      </c>
    </row>
    <row r="185" spans="1:27" ht="40.5" hidden="1" customHeight="1">
      <c r="A185" s="43" t="s">
        <v>150</v>
      </c>
      <c r="B185" s="38">
        <v>463</v>
      </c>
      <c r="C185" s="66" t="s">
        <v>194</v>
      </c>
      <c r="D185" s="67"/>
      <c r="E185" s="67"/>
      <c r="F185" s="97">
        <f t="shared" si="17"/>
        <v>6352</v>
      </c>
      <c r="G185" s="97"/>
      <c r="H185" s="106"/>
      <c r="I185" s="106">
        <f t="shared" si="10"/>
        <v>6352</v>
      </c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106"/>
      <c r="AA185" s="106">
        <f t="shared" si="11"/>
        <v>6352</v>
      </c>
    </row>
    <row r="186" spans="1:27" ht="47.25" hidden="1" customHeight="1">
      <c r="A186" s="43" t="s">
        <v>672</v>
      </c>
      <c r="B186" s="38">
        <v>463</v>
      </c>
      <c r="C186" s="67" t="s">
        <v>194</v>
      </c>
      <c r="D186" s="67" t="s">
        <v>262</v>
      </c>
      <c r="E186" s="69"/>
      <c r="F186" s="70">
        <f>SUM(F188)</f>
        <v>6352</v>
      </c>
      <c r="G186" s="70"/>
      <c r="H186" s="106"/>
      <c r="I186" s="106">
        <f t="shared" si="10"/>
        <v>6352</v>
      </c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106"/>
      <c r="AA186" s="106">
        <f t="shared" si="11"/>
        <v>6352</v>
      </c>
    </row>
    <row r="187" spans="1:27" ht="32.25" hidden="1" customHeight="1">
      <c r="A187" s="45" t="s">
        <v>380</v>
      </c>
      <c r="B187" s="134">
        <v>463</v>
      </c>
      <c r="C187" s="69" t="s">
        <v>194</v>
      </c>
      <c r="D187" s="69" t="s">
        <v>387</v>
      </c>
      <c r="E187" s="69"/>
      <c r="F187" s="70">
        <f>SUM(F188)</f>
        <v>6352</v>
      </c>
      <c r="G187" s="70"/>
      <c r="H187" s="106"/>
      <c r="I187" s="106">
        <f t="shared" si="10"/>
        <v>6352</v>
      </c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106"/>
      <c r="AA187" s="106">
        <f t="shared" si="11"/>
        <v>6352</v>
      </c>
    </row>
    <row r="188" spans="1:27" ht="33" hidden="1" customHeight="1">
      <c r="A188" s="47" t="s">
        <v>179</v>
      </c>
      <c r="B188" s="134">
        <v>463</v>
      </c>
      <c r="C188" s="69" t="s">
        <v>194</v>
      </c>
      <c r="D188" s="69" t="s">
        <v>388</v>
      </c>
      <c r="E188" s="69"/>
      <c r="F188" s="70">
        <f>SUM(F189,F190,F191)</f>
        <v>6352</v>
      </c>
      <c r="G188" s="70"/>
      <c r="H188" s="106"/>
      <c r="I188" s="106">
        <f t="shared" si="10"/>
        <v>6352</v>
      </c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106"/>
      <c r="AA188" s="106">
        <f t="shared" si="11"/>
        <v>6352</v>
      </c>
    </row>
    <row r="189" spans="1:27" ht="23.25" hidden="1" customHeight="1">
      <c r="A189" s="19" t="s">
        <v>146</v>
      </c>
      <c r="B189" s="134">
        <v>463</v>
      </c>
      <c r="C189" s="69" t="s">
        <v>194</v>
      </c>
      <c r="D189" s="69" t="s">
        <v>388</v>
      </c>
      <c r="E189" s="69" t="s">
        <v>143</v>
      </c>
      <c r="F189" s="70">
        <v>5010</v>
      </c>
      <c r="G189" s="70"/>
      <c r="H189" s="106"/>
      <c r="I189" s="106">
        <f t="shared" si="10"/>
        <v>5010</v>
      </c>
      <c r="J189" s="276"/>
      <c r="K189" s="276"/>
      <c r="L189" s="276"/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  <c r="X189" s="276"/>
      <c r="Y189" s="276"/>
      <c r="Z189" s="106"/>
      <c r="AA189" s="106">
        <f t="shared" si="11"/>
        <v>5010</v>
      </c>
    </row>
    <row r="190" spans="1:27" ht="31.5" hidden="1" customHeight="1">
      <c r="A190" s="19" t="s">
        <v>193</v>
      </c>
      <c r="B190" s="134">
        <v>463</v>
      </c>
      <c r="C190" s="74" t="s">
        <v>194</v>
      </c>
      <c r="D190" s="69" t="s">
        <v>388</v>
      </c>
      <c r="E190" s="74" t="s">
        <v>192</v>
      </c>
      <c r="F190" s="101">
        <v>1322</v>
      </c>
      <c r="G190" s="101"/>
      <c r="H190" s="106"/>
      <c r="I190" s="106">
        <f t="shared" si="10"/>
        <v>1322</v>
      </c>
      <c r="J190" s="276"/>
      <c r="K190" s="276"/>
      <c r="L190" s="276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106"/>
      <c r="AA190" s="106">
        <f t="shared" si="11"/>
        <v>1322</v>
      </c>
    </row>
    <row r="191" spans="1:27" ht="21.75" hidden="1" customHeight="1">
      <c r="A191" s="19" t="s">
        <v>31</v>
      </c>
      <c r="B191" s="136">
        <v>463</v>
      </c>
      <c r="C191" s="74" t="s">
        <v>194</v>
      </c>
      <c r="D191" s="69" t="s">
        <v>388</v>
      </c>
      <c r="E191" s="69" t="s">
        <v>208</v>
      </c>
      <c r="F191" s="101">
        <v>20</v>
      </c>
      <c r="G191" s="101"/>
      <c r="H191" s="106"/>
      <c r="I191" s="106">
        <f t="shared" si="10"/>
        <v>20</v>
      </c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106"/>
      <c r="AA191" s="106">
        <f t="shared" si="11"/>
        <v>20</v>
      </c>
    </row>
    <row r="192" spans="1:27" ht="33" customHeight="1">
      <c r="A192" s="56" t="s">
        <v>553</v>
      </c>
      <c r="B192" s="143">
        <v>464</v>
      </c>
      <c r="C192" s="144"/>
      <c r="D192" s="69"/>
      <c r="E192" s="74"/>
      <c r="F192" s="102">
        <f>F197+F205+F213</f>
        <v>92950</v>
      </c>
      <c r="G192" s="102">
        <f>G197+G205+G213</f>
        <v>31033.599999999999</v>
      </c>
      <c r="H192" s="102">
        <f>H197+H205+H213</f>
        <v>22728</v>
      </c>
      <c r="I192" s="105">
        <f>F192+H192+G192</f>
        <v>146711.6</v>
      </c>
      <c r="J192" s="276"/>
      <c r="K192" s="276"/>
      <c r="L192" s="276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106"/>
      <c r="AA192" s="105">
        <f t="shared" si="11"/>
        <v>146711.6</v>
      </c>
    </row>
    <row r="193" spans="1:27" ht="33" hidden="1" customHeight="1">
      <c r="A193" s="24" t="s">
        <v>64</v>
      </c>
      <c r="B193" s="143">
        <v>464</v>
      </c>
      <c r="C193" s="67" t="s">
        <v>63</v>
      </c>
      <c r="D193" s="69"/>
      <c r="E193" s="74"/>
      <c r="F193" s="102">
        <f t="shared" ref="F193:F195" si="18">F194</f>
        <v>0</v>
      </c>
      <c r="G193" s="102"/>
      <c r="H193" s="106"/>
      <c r="I193" s="105">
        <f t="shared" ref="I193:I204" si="19">F193+H193+G193</f>
        <v>0</v>
      </c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106"/>
      <c r="AA193" s="105">
        <f t="shared" si="11"/>
        <v>0</v>
      </c>
    </row>
    <row r="194" spans="1:27" ht="31.5" hidden="1" customHeight="1">
      <c r="A194" s="57" t="s">
        <v>500</v>
      </c>
      <c r="B194" s="143">
        <v>464</v>
      </c>
      <c r="C194" s="67" t="s">
        <v>63</v>
      </c>
      <c r="D194" s="75" t="s">
        <v>555</v>
      </c>
      <c r="E194" s="74"/>
      <c r="F194" s="102">
        <f t="shared" si="18"/>
        <v>0</v>
      </c>
      <c r="G194" s="102"/>
      <c r="H194" s="106"/>
      <c r="I194" s="105">
        <f t="shared" si="19"/>
        <v>0</v>
      </c>
      <c r="J194" s="276"/>
      <c r="K194" s="276"/>
      <c r="L194" s="276"/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  <c r="Z194" s="106"/>
      <c r="AA194" s="105">
        <f t="shared" si="11"/>
        <v>0</v>
      </c>
    </row>
    <row r="195" spans="1:27" ht="41.25" hidden="1" customHeight="1">
      <c r="A195" s="58" t="s">
        <v>554</v>
      </c>
      <c r="B195" s="145">
        <v>464</v>
      </c>
      <c r="C195" s="69" t="s">
        <v>63</v>
      </c>
      <c r="D195" s="75" t="s">
        <v>555</v>
      </c>
      <c r="E195" s="75"/>
      <c r="F195" s="107">
        <f t="shared" si="18"/>
        <v>0</v>
      </c>
      <c r="G195" s="107"/>
      <c r="H195" s="106"/>
      <c r="I195" s="105">
        <f t="shared" si="19"/>
        <v>0</v>
      </c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  <c r="Y195" s="276"/>
      <c r="Z195" s="106"/>
      <c r="AA195" s="105">
        <f t="shared" si="11"/>
        <v>0</v>
      </c>
    </row>
    <row r="196" spans="1:27" ht="35.25" hidden="1" customHeight="1">
      <c r="A196" s="59" t="s">
        <v>193</v>
      </c>
      <c r="B196" s="145">
        <v>464</v>
      </c>
      <c r="C196" s="69" t="s">
        <v>63</v>
      </c>
      <c r="D196" s="75" t="s">
        <v>555</v>
      </c>
      <c r="E196" s="75" t="s">
        <v>192</v>
      </c>
      <c r="F196" s="107">
        <v>0</v>
      </c>
      <c r="G196" s="107"/>
      <c r="H196" s="106"/>
      <c r="I196" s="105">
        <f t="shared" si="19"/>
        <v>0</v>
      </c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106"/>
      <c r="AA196" s="105">
        <f t="shared" si="11"/>
        <v>0</v>
      </c>
    </row>
    <row r="197" spans="1:27" ht="26.25" hidden="1" customHeight="1">
      <c r="A197" s="57" t="s">
        <v>289</v>
      </c>
      <c r="B197" s="143">
        <v>464</v>
      </c>
      <c r="C197" s="133" t="s">
        <v>334</v>
      </c>
      <c r="D197" s="133"/>
      <c r="E197" s="75"/>
      <c r="F197" s="108">
        <f>F198</f>
        <v>25650</v>
      </c>
      <c r="G197" s="108"/>
      <c r="H197" s="108">
        <f>H198</f>
        <v>11072</v>
      </c>
      <c r="I197" s="105">
        <f t="shared" si="19"/>
        <v>36722</v>
      </c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276"/>
      <c r="Z197" s="106"/>
      <c r="AA197" s="105">
        <f t="shared" si="11"/>
        <v>36722</v>
      </c>
    </row>
    <row r="198" spans="1:27" ht="54.75" hidden="1" customHeight="1">
      <c r="A198" s="57" t="s">
        <v>679</v>
      </c>
      <c r="B198" s="143">
        <v>464</v>
      </c>
      <c r="C198" s="133" t="s">
        <v>334</v>
      </c>
      <c r="D198" s="75"/>
      <c r="E198" s="75"/>
      <c r="F198" s="108">
        <f>F199</f>
        <v>25650</v>
      </c>
      <c r="G198" s="108"/>
      <c r="H198" s="108">
        <f>H199</f>
        <v>11072</v>
      </c>
      <c r="I198" s="105">
        <f t="shared" si="19"/>
        <v>36722</v>
      </c>
      <c r="J198" s="276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106"/>
      <c r="AA198" s="105">
        <f t="shared" si="11"/>
        <v>36722</v>
      </c>
    </row>
    <row r="199" spans="1:27" ht="27.75" hidden="1" customHeight="1">
      <c r="A199" s="58" t="s">
        <v>501</v>
      </c>
      <c r="B199" s="145">
        <v>464</v>
      </c>
      <c r="C199" s="125" t="s">
        <v>112</v>
      </c>
      <c r="D199" s="75" t="s">
        <v>406</v>
      </c>
      <c r="E199" s="75"/>
      <c r="F199" s="107">
        <f>F200+F203</f>
        <v>25650</v>
      </c>
      <c r="G199" s="107"/>
      <c r="H199" s="106">
        <f>H200</f>
        <v>11072</v>
      </c>
      <c r="I199" s="106">
        <f t="shared" si="19"/>
        <v>36722</v>
      </c>
      <c r="J199" s="276"/>
      <c r="K199" s="276"/>
      <c r="L199" s="276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276"/>
      <c r="X199" s="276"/>
      <c r="Y199" s="276"/>
      <c r="Z199" s="106"/>
      <c r="AA199" s="106">
        <f t="shared" si="11"/>
        <v>36722</v>
      </c>
    </row>
    <row r="200" spans="1:27" ht="31.5" hidden="1" customHeight="1">
      <c r="A200" s="60" t="s">
        <v>502</v>
      </c>
      <c r="B200" s="145">
        <v>464</v>
      </c>
      <c r="C200" s="125" t="s">
        <v>112</v>
      </c>
      <c r="D200" s="75" t="s">
        <v>407</v>
      </c>
      <c r="E200" s="75"/>
      <c r="F200" s="107">
        <f>F201+F202</f>
        <v>25150</v>
      </c>
      <c r="G200" s="107"/>
      <c r="H200" s="107">
        <f>H201+H202</f>
        <v>11072</v>
      </c>
      <c r="I200" s="106">
        <f t="shared" si="19"/>
        <v>36222</v>
      </c>
      <c r="J200" s="276"/>
      <c r="K200" s="276"/>
      <c r="L200" s="276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  <c r="X200" s="276"/>
      <c r="Y200" s="276"/>
      <c r="Z200" s="106"/>
      <c r="AA200" s="106">
        <f t="shared" si="11"/>
        <v>36222</v>
      </c>
    </row>
    <row r="201" spans="1:27" ht="33" hidden="1" customHeight="1">
      <c r="A201" s="59" t="s">
        <v>193</v>
      </c>
      <c r="B201" s="145">
        <v>464</v>
      </c>
      <c r="C201" s="125" t="s">
        <v>112</v>
      </c>
      <c r="D201" s="75" t="s">
        <v>407</v>
      </c>
      <c r="E201" s="75" t="s">
        <v>732</v>
      </c>
      <c r="F201" s="107">
        <v>23350</v>
      </c>
      <c r="G201" s="107"/>
      <c r="H201" s="106">
        <v>10222</v>
      </c>
      <c r="I201" s="106">
        <f t="shared" si="19"/>
        <v>33572</v>
      </c>
      <c r="J201" s="276"/>
      <c r="K201" s="276"/>
      <c r="L201" s="276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106"/>
      <c r="AA201" s="106">
        <f t="shared" si="11"/>
        <v>33572</v>
      </c>
    </row>
    <row r="202" spans="1:27" ht="33" hidden="1" customHeight="1">
      <c r="A202" s="26" t="s">
        <v>193</v>
      </c>
      <c r="B202" s="136">
        <v>466</v>
      </c>
      <c r="C202" s="123" t="s">
        <v>112</v>
      </c>
      <c r="D202" s="69" t="s">
        <v>407</v>
      </c>
      <c r="E202" s="75" t="s">
        <v>544</v>
      </c>
      <c r="F202" s="107">
        <v>1800</v>
      </c>
      <c r="G202" s="107"/>
      <c r="H202" s="106">
        <v>850</v>
      </c>
      <c r="I202" s="106">
        <f t="shared" si="19"/>
        <v>2650</v>
      </c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106"/>
      <c r="AA202" s="106">
        <f t="shared" si="11"/>
        <v>2650</v>
      </c>
    </row>
    <row r="203" spans="1:27" ht="27" hidden="1" customHeight="1">
      <c r="A203" s="26" t="s">
        <v>210</v>
      </c>
      <c r="B203" s="145">
        <v>464</v>
      </c>
      <c r="C203" s="123" t="s">
        <v>112</v>
      </c>
      <c r="D203" s="69" t="s">
        <v>505</v>
      </c>
      <c r="E203" s="69"/>
      <c r="F203" s="70">
        <f>F204</f>
        <v>500</v>
      </c>
      <c r="G203" s="70"/>
      <c r="H203" s="106"/>
      <c r="I203" s="106">
        <f t="shared" si="19"/>
        <v>500</v>
      </c>
      <c r="J203" s="276"/>
      <c r="K203" s="276"/>
      <c r="L203" s="276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106"/>
      <c r="AA203" s="106">
        <f t="shared" si="11"/>
        <v>500</v>
      </c>
    </row>
    <row r="204" spans="1:27" ht="30" hidden="1" customHeight="1">
      <c r="A204" s="26" t="s">
        <v>193</v>
      </c>
      <c r="B204" s="145">
        <v>464</v>
      </c>
      <c r="C204" s="123" t="s">
        <v>112</v>
      </c>
      <c r="D204" s="69" t="s">
        <v>505</v>
      </c>
      <c r="E204" s="69" t="s">
        <v>192</v>
      </c>
      <c r="F204" s="70">
        <v>500</v>
      </c>
      <c r="G204" s="70"/>
      <c r="H204" s="106"/>
      <c r="I204" s="106">
        <f t="shared" si="19"/>
        <v>500</v>
      </c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106"/>
      <c r="AA204" s="106">
        <f t="shared" si="11"/>
        <v>500</v>
      </c>
    </row>
    <row r="205" spans="1:27" ht="19.5" hidden="1" customHeight="1">
      <c r="A205" s="61" t="s">
        <v>589</v>
      </c>
      <c r="B205" s="143">
        <v>464</v>
      </c>
      <c r="C205" s="89" t="s">
        <v>579</v>
      </c>
      <c r="D205" s="75"/>
      <c r="E205" s="75"/>
      <c r="F205" s="108">
        <f>F206+F209</f>
        <v>17300</v>
      </c>
      <c r="G205" s="108">
        <f>G206+G209</f>
        <v>4344</v>
      </c>
      <c r="H205" s="105">
        <f>H206</f>
        <v>1656</v>
      </c>
      <c r="I205" s="105">
        <f>F205+H205+G205</f>
        <v>23300</v>
      </c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106"/>
      <c r="AA205" s="105">
        <f t="shared" si="11"/>
        <v>23300</v>
      </c>
    </row>
    <row r="206" spans="1:27" ht="57.75" hidden="1" customHeight="1">
      <c r="A206" s="24" t="s">
        <v>679</v>
      </c>
      <c r="B206" s="145">
        <v>464</v>
      </c>
      <c r="C206" s="123" t="s">
        <v>579</v>
      </c>
      <c r="D206" s="69" t="s">
        <v>694</v>
      </c>
      <c r="E206" s="69"/>
      <c r="F206" s="108">
        <f>F207</f>
        <v>700</v>
      </c>
      <c r="G206" s="107">
        <f>G207</f>
        <v>4344</v>
      </c>
      <c r="H206" s="106">
        <f>H207</f>
        <v>1656</v>
      </c>
      <c r="I206" s="106">
        <f t="shared" ref="I206:I208" si="20">F206+H206+G206</f>
        <v>6700</v>
      </c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106"/>
      <c r="AA206" s="106">
        <f t="shared" si="11"/>
        <v>6700</v>
      </c>
    </row>
    <row r="207" spans="1:27" ht="32.25" hidden="1" customHeight="1">
      <c r="A207" s="26" t="s">
        <v>210</v>
      </c>
      <c r="B207" s="145">
        <v>464</v>
      </c>
      <c r="C207" s="123" t="s">
        <v>579</v>
      </c>
      <c r="D207" s="69" t="s">
        <v>505</v>
      </c>
      <c r="E207" s="69"/>
      <c r="F207" s="108">
        <f>F208</f>
        <v>700</v>
      </c>
      <c r="G207" s="107">
        <f>G208</f>
        <v>4344</v>
      </c>
      <c r="H207" s="106">
        <f>H208</f>
        <v>1656</v>
      </c>
      <c r="I207" s="106">
        <f t="shared" si="20"/>
        <v>6700</v>
      </c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106"/>
      <c r="AA207" s="106">
        <f t="shared" ref="AA207:AA271" si="21">I207+Z207</f>
        <v>6700</v>
      </c>
    </row>
    <row r="208" spans="1:27" ht="30.75" hidden="1" customHeight="1">
      <c r="A208" s="19" t="s">
        <v>193</v>
      </c>
      <c r="B208" s="145">
        <v>464</v>
      </c>
      <c r="C208" s="123" t="s">
        <v>579</v>
      </c>
      <c r="D208" s="69" t="s">
        <v>505</v>
      </c>
      <c r="E208" s="69" t="s">
        <v>192</v>
      </c>
      <c r="F208" s="108">
        <v>700</v>
      </c>
      <c r="G208" s="107">
        <v>4344</v>
      </c>
      <c r="H208" s="106">
        <v>1656</v>
      </c>
      <c r="I208" s="106">
        <f t="shared" si="20"/>
        <v>6700</v>
      </c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106"/>
      <c r="AA208" s="106">
        <f t="shared" si="21"/>
        <v>6700</v>
      </c>
    </row>
    <row r="209" spans="1:27" ht="37.5" hidden="1" customHeight="1">
      <c r="A209" s="24" t="s">
        <v>686</v>
      </c>
      <c r="B209" s="145">
        <v>464</v>
      </c>
      <c r="C209" s="123" t="s">
        <v>579</v>
      </c>
      <c r="D209" s="69" t="s">
        <v>587</v>
      </c>
      <c r="E209" s="69"/>
      <c r="F209" s="107">
        <f>F210</f>
        <v>16600</v>
      </c>
      <c r="G209" s="107"/>
      <c r="H209" s="106"/>
      <c r="I209" s="106">
        <f t="shared" ref="I209:I278" si="22">F209+H209</f>
        <v>16600</v>
      </c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106"/>
      <c r="AA209" s="106">
        <f t="shared" si="21"/>
        <v>16600</v>
      </c>
    </row>
    <row r="210" spans="1:27" ht="33.75" hidden="1" customHeight="1">
      <c r="A210" s="24" t="s">
        <v>578</v>
      </c>
      <c r="B210" s="145">
        <v>464</v>
      </c>
      <c r="C210" s="123" t="s">
        <v>579</v>
      </c>
      <c r="D210" s="69" t="s">
        <v>580</v>
      </c>
      <c r="E210" s="69"/>
      <c r="F210" s="107">
        <f>F211+F212</f>
        <v>16600</v>
      </c>
      <c r="G210" s="107"/>
      <c r="H210" s="106"/>
      <c r="I210" s="106">
        <f t="shared" si="22"/>
        <v>16600</v>
      </c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106"/>
      <c r="AA210" s="106">
        <f t="shared" si="21"/>
        <v>16600</v>
      </c>
    </row>
    <row r="211" spans="1:27" ht="41.25" hidden="1" customHeight="1">
      <c r="A211" s="19" t="s">
        <v>687</v>
      </c>
      <c r="B211" s="145">
        <v>464</v>
      </c>
      <c r="C211" s="123" t="s">
        <v>579</v>
      </c>
      <c r="D211" s="69" t="s">
        <v>580</v>
      </c>
      <c r="E211" s="69" t="s">
        <v>192</v>
      </c>
      <c r="F211" s="107">
        <v>1600</v>
      </c>
      <c r="G211" s="107"/>
      <c r="H211" s="106"/>
      <c r="I211" s="106">
        <f t="shared" si="22"/>
        <v>1600</v>
      </c>
      <c r="J211" s="276"/>
      <c r="K211" s="276"/>
      <c r="L211" s="276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106"/>
      <c r="AA211" s="106">
        <f t="shared" si="21"/>
        <v>1600</v>
      </c>
    </row>
    <row r="212" spans="1:27" ht="26.25" hidden="1" customHeight="1" thickBot="1">
      <c r="A212" s="19" t="s">
        <v>650</v>
      </c>
      <c r="B212" s="145">
        <v>464</v>
      </c>
      <c r="C212" s="123" t="s">
        <v>579</v>
      </c>
      <c r="D212" s="69" t="s">
        <v>580</v>
      </c>
      <c r="E212" s="69" t="s">
        <v>192</v>
      </c>
      <c r="F212" s="107">
        <v>15000</v>
      </c>
      <c r="G212" s="107"/>
      <c r="H212" s="106"/>
      <c r="I212" s="106">
        <f t="shared" si="22"/>
        <v>15000</v>
      </c>
      <c r="J212" s="276"/>
      <c r="K212" s="276"/>
      <c r="L212" s="276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106"/>
      <c r="AA212" s="106">
        <f t="shared" si="21"/>
        <v>15000</v>
      </c>
    </row>
    <row r="213" spans="1:27" ht="32.25" hidden="1" customHeight="1" thickBot="1">
      <c r="A213" s="169" t="s">
        <v>754</v>
      </c>
      <c r="B213" s="143">
        <v>464</v>
      </c>
      <c r="C213" s="89" t="s">
        <v>751</v>
      </c>
      <c r="D213" s="69"/>
      <c r="E213" s="69"/>
      <c r="F213" s="108">
        <f>F214</f>
        <v>50000</v>
      </c>
      <c r="G213" s="108">
        <f>G214+G217</f>
        <v>26689.599999999999</v>
      </c>
      <c r="H213" s="108">
        <f>H214+H217</f>
        <v>10000</v>
      </c>
      <c r="I213" s="105">
        <f>F213+H213+G213</f>
        <v>86689.600000000006</v>
      </c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106"/>
      <c r="AA213" s="105">
        <f t="shared" si="21"/>
        <v>86689.600000000006</v>
      </c>
    </row>
    <row r="214" spans="1:27" ht="26.25" hidden="1" customHeight="1">
      <c r="A214" s="24" t="s">
        <v>775</v>
      </c>
      <c r="B214" s="143">
        <v>464</v>
      </c>
      <c r="C214" s="89" t="s">
        <v>751</v>
      </c>
      <c r="D214" s="67" t="s">
        <v>742</v>
      </c>
      <c r="E214" s="67"/>
      <c r="F214" s="108">
        <f>F215</f>
        <v>50000</v>
      </c>
      <c r="G214" s="108">
        <f>G215</f>
        <v>25000</v>
      </c>
      <c r="H214" s="105">
        <f>H215+H216</f>
        <v>10000</v>
      </c>
      <c r="I214" s="105">
        <f t="shared" ref="I214:I218" si="23">F214+H214+G214</f>
        <v>85000</v>
      </c>
      <c r="J214" s="276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106"/>
      <c r="AA214" s="105">
        <f t="shared" si="21"/>
        <v>85000</v>
      </c>
    </row>
    <row r="215" spans="1:27" ht="46.5" hidden="1" customHeight="1">
      <c r="A215" s="19" t="s">
        <v>753</v>
      </c>
      <c r="B215" s="145">
        <v>464</v>
      </c>
      <c r="C215" s="123" t="s">
        <v>751</v>
      </c>
      <c r="D215" s="69" t="s">
        <v>752</v>
      </c>
      <c r="E215" s="69" t="s">
        <v>192</v>
      </c>
      <c r="F215" s="107">
        <v>50000</v>
      </c>
      <c r="G215" s="107">
        <v>25000</v>
      </c>
      <c r="H215" s="106"/>
      <c r="I215" s="106">
        <f t="shared" si="23"/>
        <v>75000</v>
      </c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106"/>
      <c r="AA215" s="106">
        <f t="shared" si="21"/>
        <v>75000</v>
      </c>
    </row>
    <row r="216" spans="1:27" ht="23.25" hidden="1" customHeight="1">
      <c r="A216" s="19" t="s">
        <v>773</v>
      </c>
      <c r="B216" s="145">
        <v>464</v>
      </c>
      <c r="C216" s="123" t="s">
        <v>751</v>
      </c>
      <c r="D216" s="69" t="s">
        <v>752</v>
      </c>
      <c r="E216" s="69" t="s">
        <v>192</v>
      </c>
      <c r="F216" s="107"/>
      <c r="G216" s="107"/>
      <c r="H216" s="106">
        <v>10000</v>
      </c>
      <c r="I216" s="106">
        <f t="shared" si="23"/>
        <v>10000</v>
      </c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106"/>
      <c r="AA216" s="106">
        <f t="shared" si="21"/>
        <v>10000</v>
      </c>
    </row>
    <row r="217" spans="1:27" ht="33" hidden="1" customHeight="1">
      <c r="A217" s="19" t="s">
        <v>782</v>
      </c>
      <c r="B217" s="145">
        <v>464</v>
      </c>
      <c r="C217" s="123" t="s">
        <v>751</v>
      </c>
      <c r="D217" s="69" t="s">
        <v>781</v>
      </c>
      <c r="E217" s="69"/>
      <c r="F217" s="107"/>
      <c r="G217" s="107">
        <v>1689.6</v>
      </c>
      <c r="H217" s="106"/>
      <c r="I217" s="106">
        <f t="shared" si="23"/>
        <v>1689.6</v>
      </c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106"/>
      <c r="AA217" s="106">
        <f t="shared" si="21"/>
        <v>1689.6</v>
      </c>
    </row>
    <row r="218" spans="1:27" ht="32.25" hidden="1" customHeight="1">
      <c r="A218" s="19" t="s">
        <v>193</v>
      </c>
      <c r="B218" s="145">
        <v>464</v>
      </c>
      <c r="C218" s="123" t="s">
        <v>751</v>
      </c>
      <c r="D218" s="69" t="s">
        <v>781</v>
      </c>
      <c r="E218" s="69" t="s">
        <v>192</v>
      </c>
      <c r="F218" s="107"/>
      <c r="G218" s="107">
        <v>1689.6</v>
      </c>
      <c r="H218" s="106"/>
      <c r="I218" s="106">
        <f t="shared" si="23"/>
        <v>1689.6</v>
      </c>
      <c r="J218" s="276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106"/>
      <c r="AA218" s="106">
        <f t="shared" si="21"/>
        <v>1689.6</v>
      </c>
    </row>
    <row r="219" spans="1:27" ht="30.75" customHeight="1">
      <c r="A219" s="39" t="s">
        <v>329</v>
      </c>
      <c r="B219" s="96">
        <v>466</v>
      </c>
      <c r="C219" s="68"/>
      <c r="D219" s="69"/>
      <c r="E219" s="69"/>
      <c r="F219" s="97">
        <f>F220+F233+F253+F259+F268+F275+F229+F264</f>
        <v>74125.299999999988</v>
      </c>
      <c r="G219" s="97">
        <f>G220+G233+G253+G259+G268+G275+G229+G264</f>
        <v>-106.3</v>
      </c>
      <c r="H219" s="97">
        <f>H220+H233+H253+H259+H268+H275+H229+H264</f>
        <v>10818</v>
      </c>
      <c r="I219" s="105">
        <f>F219+H219+G219</f>
        <v>84836.999999999985</v>
      </c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276"/>
      <c r="Y219" s="276"/>
      <c r="Z219" s="105">
        <f>Z220+Z229+Z253+Z259+Z233</f>
        <v>26418.400000000001</v>
      </c>
      <c r="AA219" s="105">
        <f t="shared" si="21"/>
        <v>111255.4</v>
      </c>
    </row>
    <row r="220" spans="1:27" ht="26.25" customHeight="1">
      <c r="A220" s="24" t="s">
        <v>115</v>
      </c>
      <c r="B220" s="96">
        <v>466</v>
      </c>
      <c r="C220" s="66" t="s">
        <v>116</v>
      </c>
      <c r="D220" s="67"/>
      <c r="E220" s="67"/>
      <c r="F220" s="97">
        <f>SUM(F221)</f>
        <v>42559.6</v>
      </c>
      <c r="G220" s="97"/>
      <c r="H220" s="105">
        <f>H221</f>
        <v>1258</v>
      </c>
      <c r="I220" s="105">
        <f t="shared" si="22"/>
        <v>43817.599999999999</v>
      </c>
      <c r="J220" s="276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105">
        <f>Z221</f>
        <v>6300</v>
      </c>
      <c r="AA220" s="105">
        <f t="shared" si="21"/>
        <v>50117.599999999999</v>
      </c>
    </row>
    <row r="221" spans="1:27" ht="33" customHeight="1">
      <c r="A221" s="24" t="s">
        <v>673</v>
      </c>
      <c r="B221" s="96">
        <v>466</v>
      </c>
      <c r="C221" s="66" t="s">
        <v>116</v>
      </c>
      <c r="D221" s="67" t="s">
        <v>263</v>
      </c>
      <c r="E221" s="67"/>
      <c r="F221" s="97">
        <f>SUM(F222,F227)</f>
        <v>42559.6</v>
      </c>
      <c r="G221" s="97"/>
      <c r="H221" s="105">
        <f>H222</f>
        <v>1258</v>
      </c>
      <c r="I221" s="105">
        <f t="shared" si="22"/>
        <v>43817.599999999999</v>
      </c>
      <c r="J221" s="276"/>
      <c r="K221" s="276"/>
      <c r="L221" s="276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105">
        <f>Z222</f>
        <v>6300</v>
      </c>
      <c r="AA221" s="105">
        <f t="shared" si="21"/>
        <v>50117.599999999999</v>
      </c>
    </row>
    <row r="222" spans="1:27" ht="33.75" customHeight="1">
      <c r="A222" s="45" t="s">
        <v>522</v>
      </c>
      <c r="B222" s="136">
        <v>466</v>
      </c>
      <c r="C222" s="68" t="s">
        <v>116</v>
      </c>
      <c r="D222" s="69" t="s">
        <v>397</v>
      </c>
      <c r="E222" s="67"/>
      <c r="F222" s="97">
        <f>SUM(F223,F225)</f>
        <v>21180</v>
      </c>
      <c r="G222" s="97"/>
      <c r="H222" s="106">
        <f>H223</f>
        <v>1258</v>
      </c>
      <c r="I222" s="106">
        <f t="shared" si="22"/>
        <v>22438</v>
      </c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106">
        <f>Z223</f>
        <v>6300</v>
      </c>
      <c r="AA222" s="106">
        <f t="shared" si="21"/>
        <v>28738</v>
      </c>
    </row>
    <row r="223" spans="1:27" ht="44.25" customHeight="1">
      <c r="A223" s="48" t="s">
        <v>396</v>
      </c>
      <c r="B223" s="136">
        <v>466</v>
      </c>
      <c r="C223" s="68" t="s">
        <v>116</v>
      </c>
      <c r="D223" s="69" t="s">
        <v>398</v>
      </c>
      <c r="E223" s="69"/>
      <c r="F223" s="70">
        <f>SUM(F224)</f>
        <v>20054</v>
      </c>
      <c r="G223" s="70"/>
      <c r="H223" s="106">
        <f>H224</f>
        <v>1258</v>
      </c>
      <c r="I223" s="106">
        <f t="shared" si="22"/>
        <v>21312</v>
      </c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106">
        <f>Z224</f>
        <v>6300</v>
      </c>
      <c r="AA223" s="106">
        <f t="shared" si="21"/>
        <v>27612</v>
      </c>
    </row>
    <row r="224" spans="1:27" ht="41.25" customHeight="1">
      <c r="A224" s="19" t="s">
        <v>193</v>
      </c>
      <c r="B224" s="136">
        <v>466</v>
      </c>
      <c r="C224" s="68" t="s">
        <v>116</v>
      </c>
      <c r="D224" s="69" t="s">
        <v>398</v>
      </c>
      <c r="E224" s="69" t="s">
        <v>732</v>
      </c>
      <c r="F224" s="70">
        <v>20054</v>
      </c>
      <c r="G224" s="70"/>
      <c r="H224" s="106">
        <v>1258</v>
      </c>
      <c r="I224" s="106">
        <f t="shared" si="22"/>
        <v>21312</v>
      </c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106">
        <v>6300</v>
      </c>
      <c r="AA224" s="106">
        <f t="shared" si="21"/>
        <v>27612</v>
      </c>
    </row>
    <row r="225" spans="1:27" ht="27.75" customHeight="1">
      <c r="A225" s="19" t="s">
        <v>15</v>
      </c>
      <c r="B225" s="136">
        <v>466</v>
      </c>
      <c r="C225" s="68" t="s">
        <v>116</v>
      </c>
      <c r="D225" s="69" t="s">
        <v>447</v>
      </c>
      <c r="E225" s="69"/>
      <c r="F225" s="70">
        <f>F226</f>
        <v>1126</v>
      </c>
      <c r="G225" s="70"/>
      <c r="H225" s="106"/>
      <c r="I225" s="106">
        <f t="shared" si="22"/>
        <v>1126</v>
      </c>
      <c r="J225" s="276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106"/>
      <c r="AA225" s="106">
        <f t="shared" si="21"/>
        <v>1126</v>
      </c>
    </row>
    <row r="226" spans="1:27" ht="34.5" customHeight="1">
      <c r="A226" s="19" t="s">
        <v>193</v>
      </c>
      <c r="B226" s="136">
        <v>466</v>
      </c>
      <c r="C226" s="68" t="s">
        <v>116</v>
      </c>
      <c r="D226" s="69" t="s">
        <v>447</v>
      </c>
      <c r="E226" s="69" t="s">
        <v>192</v>
      </c>
      <c r="F226" s="70">
        <v>1126</v>
      </c>
      <c r="G226" s="70"/>
      <c r="H226" s="106"/>
      <c r="I226" s="106">
        <f t="shared" si="22"/>
        <v>1126</v>
      </c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106"/>
      <c r="AA226" s="106">
        <f t="shared" si="21"/>
        <v>1126</v>
      </c>
    </row>
    <row r="227" spans="1:27" ht="42.75" customHeight="1">
      <c r="A227" s="19" t="s">
        <v>583</v>
      </c>
      <c r="B227" s="136">
        <v>466</v>
      </c>
      <c r="C227" s="68" t="s">
        <v>116</v>
      </c>
      <c r="D227" s="69" t="s">
        <v>584</v>
      </c>
      <c r="E227" s="69"/>
      <c r="F227" s="70">
        <f>F228</f>
        <v>21379.599999999999</v>
      </c>
      <c r="G227" s="70"/>
      <c r="H227" s="106"/>
      <c r="I227" s="106">
        <f t="shared" si="22"/>
        <v>21379.599999999999</v>
      </c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106"/>
      <c r="AA227" s="106">
        <f t="shared" si="21"/>
        <v>21379.599999999999</v>
      </c>
    </row>
    <row r="228" spans="1:27" ht="35.25" customHeight="1">
      <c r="A228" s="19" t="s">
        <v>193</v>
      </c>
      <c r="B228" s="136">
        <v>466</v>
      </c>
      <c r="C228" s="68" t="s">
        <v>116</v>
      </c>
      <c r="D228" s="69" t="s">
        <v>584</v>
      </c>
      <c r="E228" s="69" t="s">
        <v>192</v>
      </c>
      <c r="F228" s="70">
        <v>21379.599999999999</v>
      </c>
      <c r="G228" s="70"/>
      <c r="H228" s="106"/>
      <c r="I228" s="106">
        <f t="shared" si="22"/>
        <v>21379.599999999999</v>
      </c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106"/>
      <c r="AA228" s="106">
        <f t="shared" si="21"/>
        <v>21379.599999999999</v>
      </c>
    </row>
    <row r="229" spans="1:27" ht="42" customHeight="1">
      <c r="A229" s="46" t="s">
        <v>682</v>
      </c>
      <c r="B229" s="96">
        <v>466</v>
      </c>
      <c r="C229" s="66" t="s">
        <v>309</v>
      </c>
      <c r="D229" s="67" t="s">
        <v>261</v>
      </c>
      <c r="E229" s="69"/>
      <c r="F229" s="97">
        <f t="shared" ref="F229:F231" si="24">F230</f>
        <v>1000</v>
      </c>
      <c r="G229" s="97"/>
      <c r="H229" s="105">
        <f>H230</f>
        <v>3160</v>
      </c>
      <c r="I229" s="105">
        <f t="shared" si="22"/>
        <v>4160</v>
      </c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105">
        <f>Z230</f>
        <v>2200</v>
      </c>
      <c r="AA229" s="105">
        <f t="shared" si="21"/>
        <v>6360</v>
      </c>
    </row>
    <row r="230" spans="1:27" ht="33" customHeight="1">
      <c r="A230" s="24" t="s">
        <v>382</v>
      </c>
      <c r="B230" s="96">
        <v>466</v>
      </c>
      <c r="C230" s="66" t="s">
        <v>309</v>
      </c>
      <c r="D230" s="67" t="s">
        <v>684</v>
      </c>
      <c r="E230" s="67"/>
      <c r="F230" s="97">
        <f t="shared" si="24"/>
        <v>1000</v>
      </c>
      <c r="G230" s="97"/>
      <c r="H230" s="105">
        <f>H231</f>
        <v>3160</v>
      </c>
      <c r="I230" s="105">
        <f t="shared" si="22"/>
        <v>4160</v>
      </c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105">
        <f>Z231</f>
        <v>2200</v>
      </c>
      <c r="AA230" s="105">
        <f t="shared" si="21"/>
        <v>6360</v>
      </c>
    </row>
    <row r="231" spans="1:27" ht="24.75" customHeight="1">
      <c r="A231" s="26" t="s">
        <v>683</v>
      </c>
      <c r="B231" s="136">
        <v>466</v>
      </c>
      <c r="C231" s="68" t="s">
        <v>309</v>
      </c>
      <c r="D231" s="69" t="s">
        <v>685</v>
      </c>
      <c r="E231" s="69"/>
      <c r="F231" s="70">
        <f t="shared" si="24"/>
        <v>1000</v>
      </c>
      <c r="G231" s="70"/>
      <c r="H231" s="106">
        <f>H232</f>
        <v>3160</v>
      </c>
      <c r="I231" s="106">
        <f t="shared" si="22"/>
        <v>4160</v>
      </c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106">
        <f>Z232</f>
        <v>2200</v>
      </c>
      <c r="AA231" s="106">
        <f t="shared" si="21"/>
        <v>6360</v>
      </c>
    </row>
    <row r="232" spans="1:27" ht="29.25" customHeight="1">
      <c r="A232" s="26" t="s">
        <v>193</v>
      </c>
      <c r="B232" s="136">
        <v>466</v>
      </c>
      <c r="C232" s="68" t="s">
        <v>309</v>
      </c>
      <c r="D232" s="69" t="s">
        <v>685</v>
      </c>
      <c r="E232" s="69" t="s">
        <v>192</v>
      </c>
      <c r="F232" s="70">
        <v>1000</v>
      </c>
      <c r="G232" s="70"/>
      <c r="H232" s="106">
        <f>2160+1000</f>
        <v>3160</v>
      </c>
      <c r="I232" s="106">
        <f t="shared" si="22"/>
        <v>4160</v>
      </c>
      <c r="J232" s="276"/>
      <c r="K232" s="276"/>
      <c r="L232" s="276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106">
        <v>2200</v>
      </c>
      <c r="AA232" s="106">
        <f t="shared" si="21"/>
        <v>6360</v>
      </c>
    </row>
    <row r="233" spans="1:27" ht="22.5" customHeight="1">
      <c r="A233" s="24" t="s">
        <v>630</v>
      </c>
      <c r="B233" s="136">
        <v>466</v>
      </c>
      <c r="C233" s="66" t="s">
        <v>333</v>
      </c>
      <c r="D233" s="69"/>
      <c r="E233" s="69"/>
      <c r="F233" s="97">
        <f>F234+F243</f>
        <v>22306.3</v>
      </c>
      <c r="G233" s="97">
        <f>G234+G243</f>
        <v>-106.3</v>
      </c>
      <c r="H233" s="97">
        <f>H234+H243</f>
        <v>2000</v>
      </c>
      <c r="I233" s="105">
        <f>F233+H233+G233</f>
        <v>24200</v>
      </c>
      <c r="J233" s="276"/>
      <c r="K233" s="276"/>
      <c r="L233" s="276"/>
      <c r="M233" s="276"/>
      <c r="N233" s="276"/>
      <c r="O233" s="276"/>
      <c r="P233" s="276"/>
      <c r="Q233" s="276"/>
      <c r="R233" s="276"/>
      <c r="S233" s="276"/>
      <c r="T233" s="276"/>
      <c r="U233" s="276"/>
      <c r="V233" s="276"/>
      <c r="W233" s="276"/>
      <c r="X233" s="276"/>
      <c r="Y233" s="276"/>
      <c r="Z233" s="105">
        <f>Z243+Z234</f>
        <v>16418.400000000001</v>
      </c>
      <c r="AA233" s="105">
        <f>I233+Z233</f>
        <v>40618.400000000001</v>
      </c>
    </row>
    <row r="234" spans="1:27" ht="19.5" customHeight="1">
      <c r="A234" s="24" t="s">
        <v>64</v>
      </c>
      <c r="B234" s="136">
        <v>466</v>
      </c>
      <c r="C234" s="67" t="s">
        <v>63</v>
      </c>
      <c r="D234" s="69"/>
      <c r="E234" s="69"/>
      <c r="F234" s="97">
        <f>F235+F239</f>
        <v>14700</v>
      </c>
      <c r="G234" s="97"/>
      <c r="H234" s="97">
        <f>H235+H239</f>
        <v>0</v>
      </c>
      <c r="I234" s="105">
        <f t="shared" si="22"/>
        <v>14700</v>
      </c>
      <c r="J234" s="276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276"/>
      <c r="Z234" s="106">
        <f>Z235</f>
        <v>6300</v>
      </c>
      <c r="AA234" s="105">
        <f t="shared" si="21"/>
        <v>21000</v>
      </c>
    </row>
    <row r="235" spans="1:27" ht="54" customHeight="1">
      <c r="A235" s="57" t="s">
        <v>679</v>
      </c>
      <c r="B235" s="145">
        <v>466</v>
      </c>
      <c r="C235" s="75" t="s">
        <v>63</v>
      </c>
      <c r="D235" s="69" t="s">
        <v>265</v>
      </c>
      <c r="E235" s="69"/>
      <c r="F235" s="97">
        <f>F236</f>
        <v>10000</v>
      </c>
      <c r="G235" s="97"/>
      <c r="H235" s="106"/>
      <c r="I235" s="106">
        <f t="shared" si="22"/>
        <v>10000</v>
      </c>
      <c r="J235" s="276"/>
      <c r="K235" s="276"/>
      <c r="L235" s="276"/>
      <c r="M235" s="276"/>
      <c r="N235" s="276"/>
      <c r="O235" s="276"/>
      <c r="P235" s="276"/>
      <c r="Q235" s="276"/>
      <c r="R235" s="276"/>
      <c r="S235" s="276"/>
      <c r="T235" s="276"/>
      <c r="U235" s="276"/>
      <c r="V235" s="276"/>
      <c r="W235" s="276"/>
      <c r="X235" s="276"/>
      <c r="Y235" s="276"/>
      <c r="Z235" s="106">
        <f>Z238</f>
        <v>6300</v>
      </c>
      <c r="AA235" s="105">
        <f t="shared" si="21"/>
        <v>16300</v>
      </c>
    </row>
    <row r="236" spans="1:27" ht="34.5" customHeight="1">
      <c r="A236" s="26" t="s">
        <v>734</v>
      </c>
      <c r="B236" s="145">
        <v>466</v>
      </c>
      <c r="C236" s="75" t="s">
        <v>63</v>
      </c>
      <c r="D236" s="69" t="s">
        <v>407</v>
      </c>
      <c r="E236" s="69"/>
      <c r="F236" s="70">
        <f>F237</f>
        <v>10000</v>
      </c>
      <c r="G236" s="70"/>
      <c r="H236" s="106"/>
      <c r="I236" s="106">
        <f t="shared" si="22"/>
        <v>10000</v>
      </c>
      <c r="J236" s="276"/>
      <c r="K236" s="276"/>
      <c r="L236" s="276"/>
      <c r="M236" s="276"/>
      <c r="N236" s="276"/>
      <c r="O236" s="276"/>
      <c r="P236" s="276"/>
      <c r="Q236" s="276"/>
      <c r="R236" s="276"/>
      <c r="S236" s="276"/>
      <c r="T236" s="276"/>
      <c r="U236" s="276"/>
      <c r="V236" s="276"/>
      <c r="W236" s="276"/>
      <c r="X236" s="276"/>
      <c r="Y236" s="276"/>
      <c r="Z236" s="106"/>
      <c r="AA236" s="105">
        <f t="shared" si="21"/>
        <v>10000</v>
      </c>
    </row>
    <row r="237" spans="1:27" ht="30.75" customHeight="1">
      <c r="A237" s="19" t="s">
        <v>193</v>
      </c>
      <c r="B237" s="145">
        <v>466</v>
      </c>
      <c r="C237" s="75" t="s">
        <v>63</v>
      </c>
      <c r="D237" s="69" t="s">
        <v>407</v>
      </c>
      <c r="E237" s="69" t="s">
        <v>192</v>
      </c>
      <c r="F237" s="70">
        <v>10000</v>
      </c>
      <c r="G237" s="70"/>
      <c r="H237" s="106"/>
      <c r="I237" s="106">
        <f t="shared" si="22"/>
        <v>10000</v>
      </c>
      <c r="J237" s="276"/>
      <c r="K237" s="276"/>
      <c r="L237" s="276"/>
      <c r="M237" s="276"/>
      <c r="N237" s="276"/>
      <c r="O237" s="276"/>
      <c r="P237" s="276"/>
      <c r="Q237" s="276"/>
      <c r="R237" s="276"/>
      <c r="S237" s="276"/>
      <c r="T237" s="276"/>
      <c r="U237" s="276"/>
      <c r="V237" s="276"/>
      <c r="W237" s="276"/>
      <c r="X237" s="276"/>
      <c r="Y237" s="276"/>
      <c r="Z237" s="106"/>
      <c r="AA237" s="105">
        <f t="shared" si="21"/>
        <v>10000</v>
      </c>
    </row>
    <row r="238" spans="1:27" ht="42" customHeight="1">
      <c r="A238" s="19" t="s">
        <v>546</v>
      </c>
      <c r="B238" s="145">
        <v>466</v>
      </c>
      <c r="C238" s="75" t="s">
        <v>63</v>
      </c>
      <c r="D238" s="69" t="s">
        <v>849</v>
      </c>
      <c r="E238" s="69" t="s">
        <v>581</v>
      </c>
      <c r="F238" s="70"/>
      <c r="G238" s="70"/>
      <c r="H238" s="106"/>
      <c r="I238" s="10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106">
        <v>6300</v>
      </c>
      <c r="AA238" s="105">
        <f t="shared" si="21"/>
        <v>6300</v>
      </c>
    </row>
    <row r="239" spans="1:27" ht="54.75" customHeight="1">
      <c r="A239" s="24" t="s">
        <v>484</v>
      </c>
      <c r="B239" s="136">
        <v>466</v>
      </c>
      <c r="C239" s="67" t="s">
        <v>63</v>
      </c>
      <c r="D239" s="67" t="s">
        <v>485</v>
      </c>
      <c r="E239" s="69"/>
      <c r="F239" s="97">
        <f t="shared" ref="F239:F241" si="25">SUM(F240)</f>
        <v>4700</v>
      </c>
      <c r="G239" s="97"/>
      <c r="H239" s="106"/>
      <c r="I239" s="105">
        <f t="shared" si="22"/>
        <v>4700</v>
      </c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106"/>
      <c r="AA239" s="105">
        <f t="shared" si="21"/>
        <v>4700</v>
      </c>
    </row>
    <row r="240" spans="1:27" ht="40.5" customHeight="1">
      <c r="A240" s="19" t="s">
        <v>486</v>
      </c>
      <c r="B240" s="136">
        <v>466</v>
      </c>
      <c r="C240" s="69" t="s">
        <v>63</v>
      </c>
      <c r="D240" s="69" t="s">
        <v>487</v>
      </c>
      <c r="E240" s="69"/>
      <c r="F240" s="70">
        <f t="shared" si="25"/>
        <v>4700</v>
      </c>
      <c r="G240" s="70"/>
      <c r="H240" s="106"/>
      <c r="I240" s="106">
        <f t="shared" si="22"/>
        <v>4700</v>
      </c>
      <c r="J240" s="276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6"/>
      <c r="V240" s="276"/>
      <c r="W240" s="276"/>
      <c r="X240" s="276"/>
      <c r="Y240" s="276"/>
      <c r="Z240" s="106"/>
      <c r="AA240" s="105">
        <f t="shared" si="21"/>
        <v>4700</v>
      </c>
    </row>
    <row r="241" spans="1:27" ht="27.75" customHeight="1">
      <c r="A241" s="47" t="s">
        <v>488</v>
      </c>
      <c r="B241" s="136">
        <v>466</v>
      </c>
      <c r="C241" s="69" t="s">
        <v>63</v>
      </c>
      <c r="D241" s="69" t="s">
        <v>489</v>
      </c>
      <c r="E241" s="69"/>
      <c r="F241" s="70">
        <f t="shared" si="25"/>
        <v>4700</v>
      </c>
      <c r="G241" s="70"/>
      <c r="H241" s="106"/>
      <c r="I241" s="106">
        <f t="shared" si="22"/>
        <v>4700</v>
      </c>
      <c r="J241" s="276"/>
      <c r="K241" s="276"/>
      <c r="L241" s="276"/>
      <c r="M241" s="276"/>
      <c r="N241" s="276"/>
      <c r="O241" s="276"/>
      <c r="P241" s="276"/>
      <c r="Q241" s="276"/>
      <c r="R241" s="276"/>
      <c r="S241" s="276"/>
      <c r="T241" s="276"/>
      <c r="U241" s="276"/>
      <c r="V241" s="276"/>
      <c r="W241" s="276"/>
      <c r="X241" s="276"/>
      <c r="Y241" s="276"/>
      <c r="Z241" s="106"/>
      <c r="AA241" s="105">
        <f t="shared" si="21"/>
        <v>4700</v>
      </c>
    </row>
    <row r="242" spans="1:27" ht="42" customHeight="1">
      <c r="A242" s="19" t="s">
        <v>546</v>
      </c>
      <c r="B242" s="136">
        <v>466</v>
      </c>
      <c r="C242" s="69" t="s">
        <v>63</v>
      </c>
      <c r="D242" s="69" t="s">
        <v>489</v>
      </c>
      <c r="E242" s="69" t="s">
        <v>581</v>
      </c>
      <c r="F242" s="70">
        <v>4700</v>
      </c>
      <c r="G242" s="70"/>
      <c r="H242" s="106"/>
      <c r="I242" s="106">
        <f t="shared" si="22"/>
        <v>4700</v>
      </c>
      <c r="J242" s="276"/>
      <c r="K242" s="276"/>
      <c r="L242" s="276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276"/>
      <c r="X242" s="276"/>
      <c r="Y242" s="276"/>
      <c r="Z242" s="106"/>
      <c r="AA242" s="105">
        <f t="shared" si="21"/>
        <v>4700</v>
      </c>
    </row>
    <row r="243" spans="1:27" ht="27" customHeight="1">
      <c r="A243" s="24" t="s">
        <v>589</v>
      </c>
      <c r="B243" s="96">
        <v>466</v>
      </c>
      <c r="C243" s="89" t="s">
        <v>579</v>
      </c>
      <c r="D243" s="67"/>
      <c r="E243" s="67"/>
      <c r="F243" s="97">
        <f>F244+F248</f>
        <v>7606.3</v>
      </c>
      <c r="G243" s="97">
        <f>G244+G248</f>
        <v>-106.3</v>
      </c>
      <c r="H243" s="105">
        <f>H244</f>
        <v>2000</v>
      </c>
      <c r="I243" s="105">
        <f>F243+H243+G243</f>
        <v>9500</v>
      </c>
      <c r="J243" s="276"/>
      <c r="K243" s="276"/>
      <c r="L243" s="276"/>
      <c r="M243" s="276"/>
      <c r="N243" s="276"/>
      <c r="O243" s="276"/>
      <c r="P243" s="276"/>
      <c r="Q243" s="276"/>
      <c r="R243" s="276"/>
      <c r="S243" s="276"/>
      <c r="T243" s="276"/>
      <c r="U243" s="276"/>
      <c r="V243" s="276"/>
      <c r="W243" s="276"/>
      <c r="X243" s="276"/>
      <c r="Y243" s="276"/>
      <c r="Z243" s="105">
        <f>Z248</f>
        <v>10118.4</v>
      </c>
      <c r="AA243" s="105">
        <f t="shared" si="21"/>
        <v>19618.400000000001</v>
      </c>
    </row>
    <row r="244" spans="1:27" ht="40.5" customHeight="1">
      <c r="A244" s="57" t="s">
        <v>679</v>
      </c>
      <c r="B244" s="136">
        <v>466</v>
      </c>
      <c r="C244" s="89" t="s">
        <v>579</v>
      </c>
      <c r="D244" s="67" t="s">
        <v>265</v>
      </c>
      <c r="E244" s="67"/>
      <c r="F244" s="97">
        <f>F245</f>
        <v>3500</v>
      </c>
      <c r="G244" s="97"/>
      <c r="H244" s="105">
        <f>H245</f>
        <v>2000</v>
      </c>
      <c r="I244" s="105">
        <f t="shared" si="22"/>
        <v>5500</v>
      </c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106"/>
      <c r="AA244" s="105">
        <f t="shared" si="21"/>
        <v>5500</v>
      </c>
    </row>
    <row r="245" spans="1:27" ht="32.25" customHeight="1">
      <c r="A245" s="26" t="s">
        <v>210</v>
      </c>
      <c r="B245" s="136">
        <v>466</v>
      </c>
      <c r="C245" s="123" t="s">
        <v>579</v>
      </c>
      <c r="D245" s="69" t="s">
        <v>505</v>
      </c>
      <c r="E245" s="69"/>
      <c r="F245" s="70">
        <f>F246+F247</f>
        <v>3500</v>
      </c>
      <c r="G245" s="70"/>
      <c r="H245" s="70">
        <f>H246+H247</f>
        <v>2000</v>
      </c>
      <c r="I245" s="106">
        <f t="shared" si="22"/>
        <v>5500</v>
      </c>
      <c r="J245" s="276"/>
      <c r="K245" s="276"/>
      <c r="L245" s="276"/>
      <c r="M245" s="276"/>
      <c r="N245" s="276"/>
      <c r="O245" s="276"/>
      <c r="P245" s="276"/>
      <c r="Q245" s="276"/>
      <c r="R245" s="276"/>
      <c r="S245" s="276"/>
      <c r="T245" s="276"/>
      <c r="U245" s="276"/>
      <c r="V245" s="276"/>
      <c r="W245" s="276"/>
      <c r="X245" s="276"/>
      <c r="Y245" s="276"/>
      <c r="Z245" s="106"/>
      <c r="AA245" s="106">
        <f t="shared" si="21"/>
        <v>5500</v>
      </c>
    </row>
    <row r="246" spans="1:27" ht="32.25" customHeight="1">
      <c r="A246" s="19" t="s">
        <v>733</v>
      </c>
      <c r="B246" s="136">
        <v>466</v>
      </c>
      <c r="C246" s="123" t="s">
        <v>579</v>
      </c>
      <c r="D246" s="69" t="s">
        <v>505</v>
      </c>
      <c r="E246" s="69" t="s">
        <v>732</v>
      </c>
      <c r="F246" s="70">
        <v>2000</v>
      </c>
      <c r="G246" s="70"/>
      <c r="H246" s="106">
        <v>1000</v>
      </c>
      <c r="I246" s="106">
        <f t="shared" si="22"/>
        <v>3000</v>
      </c>
      <c r="J246" s="276"/>
      <c r="K246" s="276"/>
      <c r="L246" s="276"/>
      <c r="M246" s="276"/>
      <c r="N246" s="276"/>
      <c r="O246" s="276"/>
      <c r="P246" s="276"/>
      <c r="Q246" s="276"/>
      <c r="R246" s="276"/>
      <c r="S246" s="276"/>
      <c r="T246" s="276"/>
      <c r="U246" s="276"/>
      <c r="V246" s="276"/>
      <c r="W246" s="276"/>
      <c r="X246" s="276"/>
      <c r="Y246" s="276"/>
      <c r="Z246" s="106"/>
      <c r="AA246" s="106">
        <f t="shared" si="21"/>
        <v>3000</v>
      </c>
    </row>
    <row r="247" spans="1:27" ht="32.25" customHeight="1">
      <c r="A247" s="19" t="s">
        <v>193</v>
      </c>
      <c r="B247" s="136">
        <v>466</v>
      </c>
      <c r="C247" s="123" t="s">
        <v>579</v>
      </c>
      <c r="D247" s="69" t="s">
        <v>505</v>
      </c>
      <c r="E247" s="69" t="s">
        <v>544</v>
      </c>
      <c r="F247" s="70">
        <v>1500</v>
      </c>
      <c r="G247" s="70"/>
      <c r="H247" s="106">
        <v>1000</v>
      </c>
      <c r="I247" s="106">
        <f t="shared" si="22"/>
        <v>2500</v>
      </c>
      <c r="J247" s="276"/>
      <c r="K247" s="276"/>
      <c r="L247" s="276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276"/>
      <c r="X247" s="276"/>
      <c r="Y247" s="276"/>
      <c r="Z247" s="106"/>
      <c r="AA247" s="106">
        <f t="shared" si="21"/>
        <v>2500</v>
      </c>
    </row>
    <row r="248" spans="1:27" ht="36" customHeight="1">
      <c r="A248" s="24" t="s">
        <v>681</v>
      </c>
      <c r="B248" s="96">
        <v>466</v>
      </c>
      <c r="C248" s="89" t="s">
        <v>579</v>
      </c>
      <c r="D248" s="67" t="s">
        <v>657</v>
      </c>
      <c r="E248" s="67"/>
      <c r="F248" s="97">
        <f>F251+F252</f>
        <v>4106.3</v>
      </c>
      <c r="G248" s="97">
        <f>G251+G252</f>
        <v>-106.3</v>
      </c>
      <c r="H248" s="106"/>
      <c r="I248" s="105">
        <f>F248+H248+G248</f>
        <v>4000</v>
      </c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105">
        <f>Z249</f>
        <v>10118.4</v>
      </c>
      <c r="AA248" s="105">
        <f t="shared" si="21"/>
        <v>14118.4</v>
      </c>
    </row>
    <row r="249" spans="1:27" ht="27.75" customHeight="1">
      <c r="A249" s="24" t="s">
        <v>655</v>
      </c>
      <c r="B249" s="96">
        <v>466</v>
      </c>
      <c r="C249" s="67" t="s">
        <v>588</v>
      </c>
      <c r="D249" s="67" t="s">
        <v>654</v>
      </c>
      <c r="E249" s="67"/>
      <c r="F249" s="97">
        <f>F250</f>
        <v>4106.3</v>
      </c>
      <c r="G249" s="97">
        <f>G250</f>
        <v>-106.3</v>
      </c>
      <c r="H249" s="106"/>
      <c r="I249" s="105">
        <f t="shared" ref="I249:I252" si="26">F249+H249+G249</f>
        <v>4000</v>
      </c>
      <c r="J249" s="276"/>
      <c r="K249" s="276"/>
      <c r="L249" s="276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  <c r="X249" s="276"/>
      <c r="Y249" s="276"/>
      <c r="Z249" s="105">
        <f>Z250</f>
        <v>10118.4</v>
      </c>
      <c r="AA249" s="105">
        <f t="shared" si="21"/>
        <v>14118.4</v>
      </c>
    </row>
    <row r="250" spans="1:27" ht="29.25" customHeight="1">
      <c r="A250" s="19" t="s">
        <v>656</v>
      </c>
      <c r="B250" s="136">
        <v>466</v>
      </c>
      <c r="C250" s="123" t="s">
        <v>579</v>
      </c>
      <c r="D250" s="69" t="s">
        <v>653</v>
      </c>
      <c r="E250" s="69"/>
      <c r="F250" s="70">
        <f>F251+F252</f>
        <v>4106.3</v>
      </c>
      <c r="G250" s="70">
        <f>G251+G252</f>
        <v>-106.3</v>
      </c>
      <c r="H250" s="106"/>
      <c r="I250" s="106">
        <f t="shared" si="26"/>
        <v>4000</v>
      </c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5"/>
      <c r="Y250" s="275"/>
      <c r="Z250" s="106">
        <f>Z251</f>
        <v>10118.4</v>
      </c>
      <c r="AA250" s="106">
        <f t="shared" si="21"/>
        <v>14118.4</v>
      </c>
    </row>
    <row r="251" spans="1:27" ht="29.25" customHeight="1">
      <c r="A251" s="19" t="s">
        <v>649</v>
      </c>
      <c r="B251" s="136">
        <v>466</v>
      </c>
      <c r="C251" s="123" t="s">
        <v>579</v>
      </c>
      <c r="D251" s="69" t="s">
        <v>631</v>
      </c>
      <c r="E251" s="69" t="s">
        <v>544</v>
      </c>
      <c r="F251" s="70">
        <v>106.3</v>
      </c>
      <c r="G251" s="70">
        <v>-106.3</v>
      </c>
      <c r="H251" s="106"/>
      <c r="I251" s="105">
        <f t="shared" si="26"/>
        <v>0</v>
      </c>
      <c r="J251" s="276"/>
      <c r="K251" s="276"/>
      <c r="L251" s="276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  <c r="Y251" s="276"/>
      <c r="Z251" s="162">
        <v>10118.4</v>
      </c>
      <c r="AA251" s="106">
        <f t="shared" si="21"/>
        <v>10118.4</v>
      </c>
    </row>
    <row r="252" spans="1:27" ht="20.25" customHeight="1">
      <c r="A252" s="19" t="s">
        <v>648</v>
      </c>
      <c r="B252" s="136">
        <v>466</v>
      </c>
      <c r="C252" s="123" t="s">
        <v>579</v>
      </c>
      <c r="D252" s="69" t="s">
        <v>632</v>
      </c>
      <c r="E252" s="69" t="s">
        <v>544</v>
      </c>
      <c r="F252" s="70">
        <v>4000</v>
      </c>
      <c r="G252" s="70"/>
      <c r="H252" s="106"/>
      <c r="I252" s="105">
        <f t="shared" si="26"/>
        <v>4000</v>
      </c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  <c r="X252" s="276"/>
      <c r="Y252" s="276"/>
      <c r="Z252" s="106"/>
      <c r="AA252" s="106">
        <f t="shared" si="21"/>
        <v>4000</v>
      </c>
    </row>
    <row r="253" spans="1:27" ht="23.25" customHeight="1">
      <c r="A253" s="40" t="s">
        <v>292</v>
      </c>
      <c r="B253" s="96">
        <v>466</v>
      </c>
      <c r="C253" s="89"/>
      <c r="D253" s="67"/>
      <c r="E253" s="67"/>
      <c r="F253" s="97">
        <f>F255</f>
        <v>1000</v>
      </c>
      <c r="G253" s="97"/>
      <c r="H253" s="105">
        <f>H254</f>
        <v>2100</v>
      </c>
      <c r="I253" s="105">
        <f t="shared" si="22"/>
        <v>3100</v>
      </c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276"/>
      <c r="V253" s="276"/>
      <c r="W253" s="276"/>
      <c r="X253" s="276"/>
      <c r="Y253" s="276"/>
      <c r="Z253" s="105">
        <f>Z254</f>
        <v>500</v>
      </c>
      <c r="AA253" s="105">
        <f t="shared" si="21"/>
        <v>3600</v>
      </c>
    </row>
    <row r="254" spans="1:27" ht="57.75" customHeight="1">
      <c r="A254" s="57" t="s">
        <v>679</v>
      </c>
      <c r="B254" s="136">
        <v>466</v>
      </c>
      <c r="C254" s="89" t="s">
        <v>613</v>
      </c>
      <c r="D254" s="67" t="s">
        <v>265</v>
      </c>
      <c r="E254" s="67"/>
      <c r="F254" s="97">
        <f>F255</f>
        <v>1000</v>
      </c>
      <c r="G254" s="97"/>
      <c r="H254" s="105">
        <f>H255+H257</f>
        <v>2100</v>
      </c>
      <c r="I254" s="105">
        <f t="shared" si="22"/>
        <v>3100</v>
      </c>
      <c r="J254" s="276"/>
      <c r="K254" s="276"/>
      <c r="L254" s="276"/>
      <c r="M254" s="276"/>
      <c r="N254" s="276"/>
      <c r="O254" s="276"/>
      <c r="P254" s="276"/>
      <c r="Q254" s="276"/>
      <c r="R254" s="276"/>
      <c r="S254" s="276"/>
      <c r="T254" s="276"/>
      <c r="U254" s="276"/>
      <c r="V254" s="276"/>
      <c r="W254" s="276"/>
      <c r="X254" s="276"/>
      <c r="Y254" s="276"/>
      <c r="Z254" s="105">
        <f>Z255</f>
        <v>500</v>
      </c>
      <c r="AA254" s="105">
        <f t="shared" si="21"/>
        <v>3600</v>
      </c>
    </row>
    <row r="255" spans="1:27" ht="33.75" customHeight="1">
      <c r="A255" s="26" t="s">
        <v>210</v>
      </c>
      <c r="B255" s="136">
        <v>466</v>
      </c>
      <c r="C255" s="123" t="s">
        <v>613</v>
      </c>
      <c r="D255" s="69" t="s">
        <v>505</v>
      </c>
      <c r="E255" s="69"/>
      <c r="F255" s="70">
        <f>F256</f>
        <v>1000</v>
      </c>
      <c r="G255" s="70"/>
      <c r="H255" s="106">
        <f>H256</f>
        <v>1100</v>
      </c>
      <c r="I255" s="106">
        <f t="shared" si="22"/>
        <v>2100</v>
      </c>
      <c r="J255" s="276"/>
      <c r="K255" s="276"/>
      <c r="L255" s="276"/>
      <c r="M255" s="276"/>
      <c r="N255" s="276"/>
      <c r="O255" s="276"/>
      <c r="P255" s="276"/>
      <c r="Q255" s="276"/>
      <c r="R255" s="276"/>
      <c r="S255" s="276"/>
      <c r="T255" s="276"/>
      <c r="U255" s="276"/>
      <c r="V255" s="276"/>
      <c r="W255" s="276"/>
      <c r="X255" s="276"/>
      <c r="Y255" s="276"/>
      <c r="Z255" s="106">
        <f>Z256</f>
        <v>500</v>
      </c>
      <c r="AA255" s="106">
        <f t="shared" si="21"/>
        <v>2600</v>
      </c>
    </row>
    <row r="256" spans="1:27" ht="36" customHeight="1">
      <c r="A256" s="26" t="s">
        <v>193</v>
      </c>
      <c r="B256" s="136">
        <v>466</v>
      </c>
      <c r="C256" s="123" t="s">
        <v>613</v>
      </c>
      <c r="D256" s="69" t="s">
        <v>505</v>
      </c>
      <c r="E256" s="69" t="s">
        <v>192</v>
      </c>
      <c r="F256" s="70">
        <v>1000</v>
      </c>
      <c r="G256" s="70"/>
      <c r="H256" s="106">
        <v>1100</v>
      </c>
      <c r="I256" s="106">
        <f t="shared" si="22"/>
        <v>2100</v>
      </c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106">
        <v>500</v>
      </c>
      <c r="AA256" s="106">
        <f t="shared" si="21"/>
        <v>2600</v>
      </c>
    </row>
    <row r="257" spans="1:27" ht="36" customHeight="1">
      <c r="A257" s="26" t="s">
        <v>210</v>
      </c>
      <c r="B257" s="136">
        <v>466</v>
      </c>
      <c r="C257" s="123" t="s">
        <v>783</v>
      </c>
      <c r="D257" s="69" t="s">
        <v>505</v>
      </c>
      <c r="E257" s="69"/>
      <c r="F257" s="70"/>
      <c r="G257" s="70"/>
      <c r="H257" s="106">
        <f>H258</f>
        <v>1000</v>
      </c>
      <c r="I257" s="106">
        <f t="shared" si="22"/>
        <v>1000</v>
      </c>
      <c r="J257" s="276"/>
      <c r="K257" s="276"/>
      <c r="L257" s="276"/>
      <c r="M257" s="276"/>
      <c r="N257" s="276"/>
      <c r="O257" s="276"/>
      <c r="P257" s="276"/>
      <c r="Q257" s="276"/>
      <c r="R257" s="276"/>
      <c r="S257" s="276"/>
      <c r="T257" s="276"/>
      <c r="U257" s="276"/>
      <c r="V257" s="276"/>
      <c r="W257" s="276"/>
      <c r="X257" s="276"/>
      <c r="Y257" s="276"/>
      <c r="Z257" s="106"/>
      <c r="AA257" s="106">
        <f t="shared" si="21"/>
        <v>1000</v>
      </c>
    </row>
    <row r="258" spans="1:27" ht="36" customHeight="1">
      <c r="A258" s="26" t="s">
        <v>193</v>
      </c>
      <c r="B258" s="136">
        <v>466</v>
      </c>
      <c r="C258" s="123" t="s">
        <v>783</v>
      </c>
      <c r="D258" s="69" t="s">
        <v>505</v>
      </c>
      <c r="E258" s="69" t="s">
        <v>192</v>
      </c>
      <c r="F258" s="70"/>
      <c r="G258" s="70"/>
      <c r="H258" s="106">
        <v>1000</v>
      </c>
      <c r="I258" s="106">
        <f t="shared" si="22"/>
        <v>1000</v>
      </c>
      <c r="J258" s="276"/>
      <c r="K258" s="276"/>
      <c r="L258" s="276"/>
      <c r="M258" s="276"/>
      <c r="N258" s="276"/>
      <c r="O258" s="276"/>
      <c r="P258" s="276"/>
      <c r="Q258" s="276"/>
      <c r="R258" s="276"/>
      <c r="S258" s="276"/>
      <c r="T258" s="276"/>
      <c r="U258" s="276"/>
      <c r="V258" s="276"/>
      <c r="W258" s="276"/>
      <c r="X258" s="276"/>
      <c r="Y258" s="276"/>
      <c r="Z258" s="106"/>
      <c r="AA258" s="106">
        <f t="shared" si="21"/>
        <v>1000</v>
      </c>
    </row>
    <row r="259" spans="1:27" ht="27" customHeight="1">
      <c r="A259" s="24" t="s">
        <v>290</v>
      </c>
      <c r="B259" s="96">
        <v>466</v>
      </c>
      <c r="C259" s="66" t="s">
        <v>102</v>
      </c>
      <c r="D259" s="67"/>
      <c r="E259" s="67"/>
      <c r="F259" s="97">
        <f>F261</f>
        <v>1500</v>
      </c>
      <c r="G259" s="97"/>
      <c r="H259" s="105">
        <f>H260</f>
        <v>600</v>
      </c>
      <c r="I259" s="105">
        <f t="shared" si="22"/>
        <v>2100</v>
      </c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105">
        <f>Z260</f>
        <v>1000</v>
      </c>
      <c r="AA259" s="105">
        <f t="shared" si="21"/>
        <v>3100</v>
      </c>
    </row>
    <row r="260" spans="1:27" ht="56.25" customHeight="1">
      <c r="A260" s="57" t="s">
        <v>679</v>
      </c>
      <c r="B260" s="96">
        <v>466</v>
      </c>
      <c r="C260" s="66" t="s">
        <v>102</v>
      </c>
      <c r="D260" s="67" t="s">
        <v>265</v>
      </c>
      <c r="E260" s="67"/>
      <c r="F260" s="97">
        <f>F261</f>
        <v>1500</v>
      </c>
      <c r="G260" s="97"/>
      <c r="H260" s="105">
        <f>H261</f>
        <v>600</v>
      </c>
      <c r="I260" s="105">
        <f t="shared" si="22"/>
        <v>2100</v>
      </c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105">
        <f>Z261</f>
        <v>1000</v>
      </c>
      <c r="AA260" s="105">
        <f t="shared" si="21"/>
        <v>3100</v>
      </c>
    </row>
    <row r="261" spans="1:27" ht="36.75" customHeight="1">
      <c r="A261" s="26" t="s">
        <v>210</v>
      </c>
      <c r="B261" s="136">
        <v>466</v>
      </c>
      <c r="C261" s="68" t="s">
        <v>102</v>
      </c>
      <c r="D261" s="69" t="s">
        <v>505</v>
      </c>
      <c r="E261" s="69"/>
      <c r="F261" s="70">
        <f>F262</f>
        <v>1500</v>
      </c>
      <c r="G261" s="70"/>
      <c r="H261" s="106">
        <f>H263</f>
        <v>600</v>
      </c>
      <c r="I261" s="106">
        <f t="shared" si="22"/>
        <v>2100</v>
      </c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106">
        <f>Z262</f>
        <v>1000</v>
      </c>
      <c r="AA261" s="106">
        <f t="shared" si="21"/>
        <v>3100</v>
      </c>
    </row>
    <row r="262" spans="1:27" ht="35.25" customHeight="1">
      <c r="A262" s="26" t="s">
        <v>193</v>
      </c>
      <c r="B262" s="136">
        <v>466</v>
      </c>
      <c r="C262" s="68" t="s">
        <v>102</v>
      </c>
      <c r="D262" s="69" t="s">
        <v>505</v>
      </c>
      <c r="E262" s="69" t="s">
        <v>544</v>
      </c>
      <c r="F262" s="70">
        <v>1500</v>
      </c>
      <c r="G262" s="70"/>
      <c r="H262" s="106"/>
      <c r="I262" s="106">
        <f t="shared" si="22"/>
        <v>1500</v>
      </c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276"/>
      <c r="Z262" s="106">
        <v>1000</v>
      </c>
      <c r="AA262" s="106">
        <f t="shared" si="21"/>
        <v>2500</v>
      </c>
    </row>
    <row r="263" spans="1:27" ht="35.25" customHeight="1">
      <c r="A263" s="26" t="s">
        <v>193</v>
      </c>
      <c r="B263" s="136">
        <v>466</v>
      </c>
      <c r="C263" s="68" t="s">
        <v>102</v>
      </c>
      <c r="D263" s="69" t="s">
        <v>505</v>
      </c>
      <c r="E263" s="69" t="s">
        <v>581</v>
      </c>
      <c r="F263" s="70"/>
      <c r="G263" s="70"/>
      <c r="H263" s="106">
        <v>600</v>
      </c>
      <c r="I263" s="106">
        <f t="shared" si="22"/>
        <v>600</v>
      </c>
      <c r="J263" s="276"/>
      <c r="K263" s="276"/>
      <c r="L263" s="276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  <c r="X263" s="276"/>
      <c r="Y263" s="276"/>
      <c r="Z263" s="106"/>
      <c r="AA263" s="106">
        <f t="shared" si="21"/>
        <v>600</v>
      </c>
    </row>
    <row r="264" spans="1:27" ht="42" hidden="1" customHeight="1">
      <c r="A264" s="40" t="s">
        <v>7</v>
      </c>
      <c r="B264" s="96">
        <v>466</v>
      </c>
      <c r="C264" s="67" t="s">
        <v>103</v>
      </c>
      <c r="D264" s="67" t="s">
        <v>355</v>
      </c>
      <c r="E264" s="69"/>
      <c r="F264" s="97">
        <f>F265</f>
        <v>1259.4000000000001</v>
      </c>
      <c r="G264" s="97"/>
      <c r="H264" s="106"/>
      <c r="I264" s="105">
        <f t="shared" si="22"/>
        <v>1259.4000000000001</v>
      </c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106"/>
      <c r="AA264" s="105">
        <f t="shared" si="21"/>
        <v>1259.4000000000001</v>
      </c>
    </row>
    <row r="265" spans="1:27" ht="44.25" hidden="1" customHeight="1">
      <c r="A265" s="26" t="s">
        <v>696</v>
      </c>
      <c r="B265" s="136">
        <v>466</v>
      </c>
      <c r="C265" s="69" t="s">
        <v>103</v>
      </c>
      <c r="D265" s="69" t="s">
        <v>609</v>
      </c>
      <c r="E265" s="69"/>
      <c r="F265" s="70">
        <f>F266+F267</f>
        <v>1259.4000000000001</v>
      </c>
      <c r="G265" s="70"/>
      <c r="H265" s="106"/>
      <c r="I265" s="106">
        <f t="shared" si="22"/>
        <v>1259.4000000000001</v>
      </c>
      <c r="J265" s="276"/>
      <c r="K265" s="276"/>
      <c r="L265" s="276"/>
      <c r="M265" s="276"/>
      <c r="N265" s="276"/>
      <c r="O265" s="276"/>
      <c r="P265" s="276"/>
      <c r="Q265" s="276"/>
      <c r="R265" s="276"/>
      <c r="S265" s="276"/>
      <c r="T265" s="276"/>
      <c r="U265" s="276"/>
      <c r="V265" s="276"/>
      <c r="W265" s="276"/>
      <c r="X265" s="276"/>
      <c r="Y265" s="276"/>
      <c r="Z265" s="106"/>
      <c r="AA265" s="106">
        <f t="shared" si="21"/>
        <v>1259.4000000000001</v>
      </c>
    </row>
    <row r="266" spans="1:27" ht="37.5" hidden="1" customHeight="1">
      <c r="A266" s="19" t="s">
        <v>611</v>
      </c>
      <c r="B266" s="136">
        <v>466</v>
      </c>
      <c r="C266" s="69" t="s">
        <v>103</v>
      </c>
      <c r="D266" s="69" t="s">
        <v>608</v>
      </c>
      <c r="E266" s="69" t="s">
        <v>192</v>
      </c>
      <c r="F266" s="70">
        <v>1258.4000000000001</v>
      </c>
      <c r="G266" s="70"/>
      <c r="H266" s="106"/>
      <c r="I266" s="106">
        <f t="shared" si="22"/>
        <v>1258.4000000000001</v>
      </c>
      <c r="J266" s="276"/>
      <c r="K266" s="276"/>
      <c r="L266" s="276"/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  <c r="X266" s="276"/>
      <c r="Y266" s="276"/>
      <c r="Z266" s="106"/>
      <c r="AA266" s="106">
        <f t="shared" si="21"/>
        <v>1258.4000000000001</v>
      </c>
    </row>
    <row r="267" spans="1:27" ht="38.25" hidden="1" customHeight="1">
      <c r="A267" s="19" t="s">
        <v>612</v>
      </c>
      <c r="B267" s="136">
        <v>466</v>
      </c>
      <c r="C267" s="69" t="s">
        <v>103</v>
      </c>
      <c r="D267" s="69" t="s">
        <v>610</v>
      </c>
      <c r="E267" s="69" t="s">
        <v>192</v>
      </c>
      <c r="F267" s="70">
        <v>1</v>
      </c>
      <c r="G267" s="70"/>
      <c r="H267" s="106"/>
      <c r="I267" s="106">
        <f t="shared" si="22"/>
        <v>1</v>
      </c>
      <c r="J267" s="276"/>
      <c r="K267" s="276"/>
      <c r="L267" s="276"/>
      <c r="M267" s="276"/>
      <c r="N267" s="276"/>
      <c r="O267" s="276"/>
      <c r="P267" s="276"/>
      <c r="Q267" s="276"/>
      <c r="R267" s="276"/>
      <c r="S267" s="276"/>
      <c r="T267" s="276"/>
      <c r="U267" s="276"/>
      <c r="V267" s="276"/>
      <c r="W267" s="276"/>
      <c r="X267" s="276"/>
      <c r="Y267" s="276"/>
      <c r="Z267" s="106"/>
      <c r="AA267" s="106">
        <f t="shared" si="21"/>
        <v>1</v>
      </c>
    </row>
    <row r="268" spans="1:27" ht="21.75" hidden="1" customHeight="1">
      <c r="A268" s="24" t="s">
        <v>637</v>
      </c>
      <c r="B268" s="96">
        <v>466</v>
      </c>
      <c r="C268" s="67" t="s">
        <v>220</v>
      </c>
      <c r="D268" s="67"/>
      <c r="E268" s="67"/>
      <c r="F268" s="97">
        <f>F269</f>
        <v>3500</v>
      </c>
      <c r="G268" s="97"/>
      <c r="H268" s="105">
        <f>H269</f>
        <v>1700</v>
      </c>
      <c r="I268" s="105">
        <f t="shared" si="22"/>
        <v>5200</v>
      </c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106"/>
      <c r="AA268" s="105">
        <f t="shared" si="21"/>
        <v>5200</v>
      </c>
    </row>
    <row r="269" spans="1:27" ht="36" hidden="1" customHeight="1">
      <c r="A269" s="24" t="s">
        <v>678</v>
      </c>
      <c r="B269" s="146">
        <v>466</v>
      </c>
      <c r="C269" s="66" t="s">
        <v>98</v>
      </c>
      <c r="D269" s="67" t="s">
        <v>359</v>
      </c>
      <c r="E269" s="67"/>
      <c r="F269" s="97">
        <f>F270</f>
        <v>3500</v>
      </c>
      <c r="G269" s="97"/>
      <c r="H269" s="105">
        <f>H270</f>
        <v>1700</v>
      </c>
      <c r="I269" s="105">
        <f t="shared" si="22"/>
        <v>5200</v>
      </c>
      <c r="J269" s="276"/>
      <c r="K269" s="276"/>
      <c r="L269" s="276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106"/>
      <c r="AA269" s="105">
        <f t="shared" si="21"/>
        <v>5200</v>
      </c>
    </row>
    <row r="270" spans="1:27" ht="42" hidden="1" customHeight="1">
      <c r="A270" s="19" t="s">
        <v>383</v>
      </c>
      <c r="B270" s="147">
        <v>466</v>
      </c>
      <c r="C270" s="68" t="s">
        <v>98</v>
      </c>
      <c r="D270" s="69" t="s">
        <v>420</v>
      </c>
      <c r="E270" s="69"/>
      <c r="F270" s="70">
        <f>F271+F273</f>
        <v>3500</v>
      </c>
      <c r="G270" s="70"/>
      <c r="H270" s="106">
        <f>H271</f>
        <v>1700</v>
      </c>
      <c r="I270" s="106">
        <f t="shared" si="22"/>
        <v>5200</v>
      </c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6"/>
      <c r="U270" s="276"/>
      <c r="V270" s="276"/>
      <c r="W270" s="276"/>
      <c r="X270" s="276"/>
      <c r="Y270" s="276"/>
      <c r="Z270" s="106"/>
      <c r="AA270" s="106">
        <f t="shared" si="21"/>
        <v>5200</v>
      </c>
    </row>
    <row r="271" spans="1:27" ht="33.75" hidden="1" customHeight="1">
      <c r="A271" s="19" t="s">
        <v>13</v>
      </c>
      <c r="B271" s="147">
        <v>466</v>
      </c>
      <c r="C271" s="68" t="s">
        <v>98</v>
      </c>
      <c r="D271" s="69" t="s">
        <v>560</v>
      </c>
      <c r="E271" s="67"/>
      <c r="F271" s="70">
        <f>SUM(F272)</f>
        <v>3500</v>
      </c>
      <c r="G271" s="70"/>
      <c r="H271" s="106">
        <f>H272</f>
        <v>1700</v>
      </c>
      <c r="I271" s="106">
        <f t="shared" si="22"/>
        <v>5200</v>
      </c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106"/>
      <c r="AA271" s="106">
        <f t="shared" si="21"/>
        <v>5200</v>
      </c>
    </row>
    <row r="272" spans="1:27" ht="27.75" hidden="1" customHeight="1">
      <c r="A272" s="30" t="s">
        <v>151</v>
      </c>
      <c r="B272" s="147">
        <v>466</v>
      </c>
      <c r="C272" s="68" t="s">
        <v>98</v>
      </c>
      <c r="D272" s="69" t="s">
        <v>560</v>
      </c>
      <c r="E272" s="69" t="s">
        <v>149</v>
      </c>
      <c r="F272" s="70">
        <v>3500</v>
      </c>
      <c r="G272" s="70"/>
      <c r="H272" s="106">
        <v>1700</v>
      </c>
      <c r="I272" s="106">
        <f t="shared" si="22"/>
        <v>5200</v>
      </c>
      <c r="J272" s="276"/>
      <c r="K272" s="276"/>
      <c r="L272" s="276"/>
      <c r="M272" s="276"/>
      <c r="N272" s="276"/>
      <c r="O272" s="276"/>
      <c r="P272" s="276"/>
      <c r="Q272" s="276"/>
      <c r="R272" s="276"/>
      <c r="S272" s="276"/>
      <c r="T272" s="276"/>
      <c r="U272" s="276"/>
      <c r="V272" s="276"/>
      <c r="W272" s="276"/>
      <c r="X272" s="276"/>
      <c r="Y272" s="276"/>
      <c r="Z272" s="106"/>
      <c r="AA272" s="106">
        <f t="shared" ref="AA272:AA336" si="27">I272+Z272</f>
        <v>5200</v>
      </c>
    </row>
    <row r="273" spans="1:27" ht="30.75" hidden="1" customHeight="1">
      <c r="A273" s="18" t="s">
        <v>548</v>
      </c>
      <c r="B273" s="147">
        <v>466</v>
      </c>
      <c r="C273" s="68" t="s">
        <v>98</v>
      </c>
      <c r="D273" s="69" t="s">
        <v>633</v>
      </c>
      <c r="E273" s="69"/>
      <c r="F273" s="70">
        <f>F274</f>
        <v>0</v>
      </c>
      <c r="G273" s="70"/>
      <c r="H273" s="106"/>
      <c r="I273" s="106">
        <f t="shared" si="22"/>
        <v>0</v>
      </c>
      <c r="J273" s="276"/>
      <c r="K273" s="276"/>
      <c r="L273" s="276"/>
      <c r="M273" s="276"/>
      <c r="N273" s="276"/>
      <c r="O273" s="276"/>
      <c r="P273" s="276"/>
      <c r="Q273" s="276"/>
      <c r="R273" s="276"/>
      <c r="S273" s="276"/>
      <c r="T273" s="276"/>
      <c r="U273" s="276"/>
      <c r="V273" s="276"/>
      <c r="W273" s="276"/>
      <c r="X273" s="276"/>
      <c r="Y273" s="276"/>
      <c r="Z273" s="106"/>
      <c r="AA273" s="106">
        <f t="shared" si="27"/>
        <v>0</v>
      </c>
    </row>
    <row r="274" spans="1:27" ht="36" hidden="1" customHeight="1">
      <c r="A274" s="30" t="s">
        <v>151</v>
      </c>
      <c r="B274" s="147">
        <v>466</v>
      </c>
      <c r="C274" s="68" t="s">
        <v>98</v>
      </c>
      <c r="D274" s="69" t="s">
        <v>633</v>
      </c>
      <c r="E274" s="69" t="s">
        <v>149</v>
      </c>
      <c r="F274" s="70">
        <v>0</v>
      </c>
      <c r="G274" s="70"/>
      <c r="H274" s="106"/>
      <c r="I274" s="106">
        <f t="shared" si="22"/>
        <v>0</v>
      </c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106"/>
      <c r="AA274" s="106">
        <f t="shared" si="27"/>
        <v>0</v>
      </c>
    </row>
    <row r="275" spans="1:27" ht="23.25" hidden="1" customHeight="1">
      <c r="A275" s="24" t="s">
        <v>97</v>
      </c>
      <c r="B275" s="67" t="s">
        <v>614</v>
      </c>
      <c r="C275" s="67" t="s">
        <v>615</v>
      </c>
      <c r="D275" s="67"/>
      <c r="E275" s="67"/>
      <c r="F275" s="97">
        <f>F277</f>
        <v>1000</v>
      </c>
      <c r="G275" s="97"/>
      <c r="H275" s="106"/>
      <c r="I275" s="105">
        <f t="shared" si="22"/>
        <v>1000</v>
      </c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105"/>
      <c r="AA275" s="105">
        <f t="shared" si="27"/>
        <v>1000</v>
      </c>
    </row>
    <row r="276" spans="1:27" ht="54.75" hidden="1" customHeight="1">
      <c r="A276" s="57" t="s">
        <v>679</v>
      </c>
      <c r="B276" s="67" t="s">
        <v>614</v>
      </c>
      <c r="C276" s="67" t="s">
        <v>615</v>
      </c>
      <c r="D276" s="67" t="s">
        <v>265</v>
      </c>
      <c r="E276" s="67"/>
      <c r="F276" s="97">
        <f>F277</f>
        <v>1000</v>
      </c>
      <c r="G276" s="97"/>
      <c r="H276" s="106"/>
      <c r="I276" s="105">
        <f t="shared" si="22"/>
        <v>1000</v>
      </c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105"/>
      <c r="AA276" s="105">
        <f t="shared" si="27"/>
        <v>1000</v>
      </c>
    </row>
    <row r="277" spans="1:27" ht="26.25" hidden="1" customHeight="1">
      <c r="A277" s="26" t="s">
        <v>210</v>
      </c>
      <c r="B277" s="136">
        <v>466</v>
      </c>
      <c r="C277" s="69" t="s">
        <v>615</v>
      </c>
      <c r="D277" s="69" t="s">
        <v>505</v>
      </c>
      <c r="E277" s="69"/>
      <c r="F277" s="70">
        <f>F278</f>
        <v>1000</v>
      </c>
      <c r="G277" s="70"/>
      <c r="H277" s="106"/>
      <c r="I277" s="106">
        <f t="shared" si="22"/>
        <v>1000</v>
      </c>
      <c r="J277" s="276"/>
      <c r="K277" s="276"/>
      <c r="L277" s="276"/>
      <c r="M277" s="276"/>
      <c r="N277" s="276"/>
      <c r="O277" s="276"/>
      <c r="P277" s="276"/>
      <c r="Q277" s="276"/>
      <c r="R277" s="276"/>
      <c r="S277" s="276"/>
      <c r="T277" s="276"/>
      <c r="U277" s="276"/>
      <c r="V277" s="276"/>
      <c r="W277" s="276"/>
      <c r="X277" s="276"/>
      <c r="Y277" s="276"/>
      <c r="Z277" s="106"/>
      <c r="AA277" s="106">
        <f t="shared" si="27"/>
        <v>1000</v>
      </c>
    </row>
    <row r="278" spans="1:27" ht="33.75" hidden="1" customHeight="1">
      <c r="A278" s="26" t="s">
        <v>193</v>
      </c>
      <c r="B278" s="136">
        <v>466</v>
      </c>
      <c r="C278" s="69" t="s">
        <v>615</v>
      </c>
      <c r="D278" s="69" t="s">
        <v>505</v>
      </c>
      <c r="E278" s="69" t="s">
        <v>732</v>
      </c>
      <c r="F278" s="70">
        <v>1000</v>
      </c>
      <c r="G278" s="70"/>
      <c r="H278" s="106"/>
      <c r="I278" s="106">
        <f t="shared" si="22"/>
        <v>1000</v>
      </c>
      <c r="J278" s="276"/>
      <c r="K278" s="276"/>
      <c r="L278" s="276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  <c r="X278" s="276"/>
      <c r="Y278" s="276"/>
      <c r="Z278" s="106"/>
      <c r="AA278" s="106">
        <f t="shared" si="27"/>
        <v>1000</v>
      </c>
    </row>
    <row r="279" spans="1:27" ht="24.95" customHeight="1">
      <c r="A279" s="62" t="s">
        <v>335</v>
      </c>
      <c r="B279" s="146">
        <v>475</v>
      </c>
      <c r="C279" s="68"/>
      <c r="D279" s="69"/>
      <c r="E279" s="69"/>
      <c r="F279" s="97">
        <f>SUM(F280,F327,F333)</f>
        <v>541056.89999999991</v>
      </c>
      <c r="G279" s="97">
        <f>SUM(G280,G327,G333)</f>
        <v>25969.200000000004</v>
      </c>
      <c r="H279" s="97">
        <f>SUM(H280,H327,H333)</f>
        <v>200</v>
      </c>
      <c r="I279" s="105">
        <f>F279+H279+G279</f>
        <v>567226.09999999986</v>
      </c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  <c r="Y279" s="276"/>
      <c r="Z279" s="105">
        <v>105</v>
      </c>
      <c r="AA279" s="105">
        <f t="shared" si="27"/>
        <v>567331.09999999986</v>
      </c>
    </row>
    <row r="280" spans="1:27" ht="20.25" customHeight="1">
      <c r="A280" s="43" t="s">
        <v>163</v>
      </c>
      <c r="B280" s="146">
        <v>475</v>
      </c>
      <c r="C280" s="66" t="s">
        <v>162</v>
      </c>
      <c r="D280" s="67"/>
      <c r="E280" s="67"/>
      <c r="F280" s="97">
        <f>SUM(F281,F292,F314,F307)</f>
        <v>535980.69999999995</v>
      </c>
      <c r="G280" s="97">
        <f>SUM(G281,G292,G314,G307)</f>
        <v>25969.200000000004</v>
      </c>
      <c r="H280" s="97">
        <f>SUM(H281,H292,H314,H307)</f>
        <v>200</v>
      </c>
      <c r="I280" s="105">
        <f t="shared" ref="I280:I287" si="28">F280+H280+G280</f>
        <v>562149.89999999991</v>
      </c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  <c r="X280" s="276"/>
      <c r="Y280" s="276"/>
      <c r="Z280" s="106"/>
      <c r="AA280" s="105">
        <f t="shared" si="27"/>
        <v>562149.89999999991</v>
      </c>
    </row>
    <row r="281" spans="1:27" ht="20.25" hidden="1" customHeight="1">
      <c r="A281" s="24" t="s">
        <v>291</v>
      </c>
      <c r="B281" s="146">
        <v>475</v>
      </c>
      <c r="C281" s="66" t="s">
        <v>336</v>
      </c>
      <c r="D281" s="67"/>
      <c r="E281" s="67"/>
      <c r="F281" s="97">
        <f t="shared" ref="F281:G283" si="29">SUM(F282)</f>
        <v>169932</v>
      </c>
      <c r="G281" s="97">
        <f t="shared" si="29"/>
        <v>9338.6</v>
      </c>
      <c r="H281" s="106"/>
      <c r="I281" s="105">
        <f t="shared" si="28"/>
        <v>179270.6</v>
      </c>
      <c r="J281" s="276"/>
      <c r="K281" s="276"/>
      <c r="L281" s="276"/>
      <c r="M281" s="276"/>
      <c r="N281" s="276"/>
      <c r="O281" s="276"/>
      <c r="P281" s="276"/>
      <c r="Q281" s="276"/>
      <c r="R281" s="276"/>
      <c r="S281" s="276"/>
      <c r="T281" s="276"/>
      <c r="U281" s="276"/>
      <c r="V281" s="276"/>
      <c r="W281" s="276"/>
      <c r="X281" s="276"/>
      <c r="Y281" s="276"/>
      <c r="Z281" s="106"/>
      <c r="AA281" s="105">
        <f t="shared" si="27"/>
        <v>179270.6</v>
      </c>
    </row>
    <row r="282" spans="1:27" ht="34.5" hidden="1" customHeight="1">
      <c r="A282" s="157" t="s">
        <v>675</v>
      </c>
      <c r="B282" s="146">
        <v>475</v>
      </c>
      <c r="C282" s="66" t="s">
        <v>336</v>
      </c>
      <c r="D282" s="67" t="s">
        <v>266</v>
      </c>
      <c r="E282" s="69"/>
      <c r="F282" s="97">
        <f t="shared" si="29"/>
        <v>169932</v>
      </c>
      <c r="G282" s="97">
        <f t="shared" si="29"/>
        <v>9338.6</v>
      </c>
      <c r="H282" s="106"/>
      <c r="I282" s="105">
        <f t="shared" si="28"/>
        <v>179270.6</v>
      </c>
      <c r="J282" s="276"/>
      <c r="K282" s="276"/>
      <c r="L282" s="276"/>
      <c r="M282" s="276"/>
      <c r="N282" s="276"/>
      <c r="O282" s="276"/>
      <c r="P282" s="276"/>
      <c r="Q282" s="276"/>
      <c r="R282" s="276"/>
      <c r="S282" s="276"/>
      <c r="T282" s="276"/>
      <c r="U282" s="276"/>
      <c r="V282" s="276"/>
      <c r="W282" s="276"/>
      <c r="X282" s="276"/>
      <c r="Y282" s="276"/>
      <c r="Z282" s="106"/>
      <c r="AA282" s="105">
        <f t="shared" si="27"/>
        <v>179270.6</v>
      </c>
    </row>
    <row r="283" spans="1:27" ht="32.25" hidden="1" customHeight="1">
      <c r="A283" s="17" t="s">
        <v>14</v>
      </c>
      <c r="B283" s="146">
        <v>475</v>
      </c>
      <c r="C283" s="66" t="s">
        <v>336</v>
      </c>
      <c r="D283" s="67" t="s">
        <v>267</v>
      </c>
      <c r="E283" s="67"/>
      <c r="F283" s="97">
        <f t="shared" si="29"/>
        <v>169932</v>
      </c>
      <c r="G283" s="97">
        <f t="shared" si="29"/>
        <v>9338.6</v>
      </c>
      <c r="H283" s="106"/>
      <c r="I283" s="105">
        <f t="shared" si="28"/>
        <v>179270.6</v>
      </c>
      <c r="J283" s="276"/>
      <c r="K283" s="276"/>
      <c r="L283" s="276"/>
      <c r="M283" s="276"/>
      <c r="N283" s="276"/>
      <c r="O283" s="276"/>
      <c r="P283" s="276"/>
      <c r="Q283" s="276"/>
      <c r="R283" s="276"/>
      <c r="S283" s="276"/>
      <c r="T283" s="276"/>
      <c r="U283" s="276"/>
      <c r="V283" s="276"/>
      <c r="W283" s="276"/>
      <c r="X283" s="276"/>
      <c r="Y283" s="276"/>
      <c r="Z283" s="106"/>
      <c r="AA283" s="105">
        <f t="shared" si="27"/>
        <v>179270.6</v>
      </c>
    </row>
    <row r="284" spans="1:27" ht="35.25" hidden="1" customHeight="1">
      <c r="A284" s="47" t="s">
        <v>385</v>
      </c>
      <c r="B284" s="147">
        <v>475</v>
      </c>
      <c r="C284" s="68" t="s">
        <v>336</v>
      </c>
      <c r="D284" s="69" t="s">
        <v>408</v>
      </c>
      <c r="E284" s="67"/>
      <c r="F284" s="70">
        <f>SUM(F285,F288)</f>
        <v>169932</v>
      </c>
      <c r="G284" s="70">
        <f>SUM(G285,G288)</f>
        <v>9338.6</v>
      </c>
      <c r="H284" s="106"/>
      <c r="I284" s="106">
        <f t="shared" si="28"/>
        <v>179270.6</v>
      </c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75"/>
      <c r="U284" s="275"/>
      <c r="V284" s="275"/>
      <c r="W284" s="275"/>
      <c r="X284" s="275"/>
      <c r="Y284" s="275"/>
      <c r="Z284" s="106"/>
      <c r="AA284" s="106">
        <f t="shared" si="27"/>
        <v>179270.6</v>
      </c>
    </row>
    <row r="285" spans="1:27" ht="81.75" hidden="1" customHeight="1">
      <c r="A285" s="47" t="s">
        <v>275</v>
      </c>
      <c r="B285" s="147">
        <v>475</v>
      </c>
      <c r="C285" s="68" t="s">
        <v>336</v>
      </c>
      <c r="D285" s="69" t="s">
        <v>409</v>
      </c>
      <c r="E285" s="69"/>
      <c r="F285" s="98">
        <f>F286+F287</f>
        <v>91621</v>
      </c>
      <c r="G285" s="98">
        <f>G286+G287</f>
        <v>9338.6</v>
      </c>
      <c r="H285" s="106"/>
      <c r="I285" s="106">
        <f t="shared" si="28"/>
        <v>100959.6</v>
      </c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75"/>
      <c r="U285" s="275"/>
      <c r="V285" s="275"/>
      <c r="W285" s="275"/>
      <c r="X285" s="275"/>
      <c r="Y285" s="275"/>
      <c r="Z285" s="106"/>
      <c r="AA285" s="106">
        <f t="shared" si="27"/>
        <v>100959.6</v>
      </c>
    </row>
    <row r="286" spans="1:27" ht="24" hidden="1" customHeight="1">
      <c r="A286" s="26" t="s">
        <v>582</v>
      </c>
      <c r="B286" s="147">
        <v>475</v>
      </c>
      <c r="C286" s="68" t="s">
        <v>336</v>
      </c>
      <c r="D286" s="69" t="s">
        <v>409</v>
      </c>
      <c r="E286" s="69" t="s">
        <v>536</v>
      </c>
      <c r="F286" s="98">
        <v>90661</v>
      </c>
      <c r="G286" s="98">
        <v>9289</v>
      </c>
      <c r="H286" s="106"/>
      <c r="I286" s="106">
        <f t="shared" si="28"/>
        <v>99950</v>
      </c>
      <c r="J286" s="275"/>
      <c r="K286" s="275"/>
      <c r="L286" s="275"/>
      <c r="M286" s="275"/>
      <c r="N286" s="275"/>
      <c r="O286" s="275"/>
      <c r="P286" s="275"/>
      <c r="Q286" s="275"/>
      <c r="R286" s="275"/>
      <c r="S286" s="275"/>
      <c r="T286" s="275"/>
      <c r="U286" s="275"/>
      <c r="V286" s="275"/>
      <c r="W286" s="275"/>
      <c r="X286" s="275"/>
      <c r="Y286" s="275"/>
      <c r="Z286" s="106"/>
      <c r="AA286" s="106">
        <f t="shared" si="27"/>
        <v>99950</v>
      </c>
    </row>
    <row r="287" spans="1:27" ht="24" hidden="1" customHeight="1">
      <c r="A287" s="26" t="s">
        <v>145</v>
      </c>
      <c r="B287" s="147">
        <v>475</v>
      </c>
      <c r="C287" s="68" t="s">
        <v>336</v>
      </c>
      <c r="D287" s="69" t="s">
        <v>591</v>
      </c>
      <c r="E287" s="69" t="s">
        <v>536</v>
      </c>
      <c r="F287" s="98">
        <v>960</v>
      </c>
      <c r="G287" s="98">
        <v>49.6</v>
      </c>
      <c r="H287" s="106"/>
      <c r="I287" s="106">
        <f t="shared" si="28"/>
        <v>1009.6</v>
      </c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275"/>
      <c r="U287" s="275"/>
      <c r="V287" s="275"/>
      <c r="W287" s="275"/>
      <c r="X287" s="275"/>
      <c r="Y287" s="275"/>
      <c r="Z287" s="106"/>
      <c r="AA287" s="106">
        <f t="shared" si="27"/>
        <v>1009.6</v>
      </c>
    </row>
    <row r="288" spans="1:27" ht="46.5" hidden="1" customHeight="1">
      <c r="A288" s="47" t="s">
        <v>339</v>
      </c>
      <c r="B288" s="147">
        <v>475</v>
      </c>
      <c r="C288" s="68" t="s">
        <v>336</v>
      </c>
      <c r="D288" s="69" t="s">
        <v>410</v>
      </c>
      <c r="E288" s="69"/>
      <c r="F288" s="70">
        <f>F289+F290+F291</f>
        <v>78311</v>
      </c>
      <c r="G288" s="70"/>
      <c r="H288" s="106"/>
      <c r="I288" s="106">
        <f>F288+H288</f>
        <v>78311</v>
      </c>
      <c r="J288" s="276"/>
      <c r="K288" s="276"/>
      <c r="L288" s="276"/>
      <c r="M288" s="276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276"/>
      <c r="Z288" s="106"/>
      <c r="AA288" s="106">
        <f t="shared" si="27"/>
        <v>78311</v>
      </c>
    </row>
    <row r="289" spans="1:27" ht="23.25" hidden="1" customHeight="1">
      <c r="A289" s="26" t="s">
        <v>582</v>
      </c>
      <c r="B289" s="123">
        <v>475</v>
      </c>
      <c r="C289" s="123" t="s">
        <v>470</v>
      </c>
      <c r="D289" s="69" t="s">
        <v>410</v>
      </c>
      <c r="E289" s="69" t="s">
        <v>536</v>
      </c>
      <c r="F289" s="70">
        <v>29968</v>
      </c>
      <c r="G289" s="70"/>
      <c r="H289" s="106"/>
      <c r="I289" s="106">
        <f>F289+H289</f>
        <v>29968</v>
      </c>
      <c r="J289" s="276"/>
      <c r="K289" s="276"/>
      <c r="L289" s="276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276"/>
      <c r="X289" s="276"/>
      <c r="Y289" s="276"/>
      <c r="Z289" s="106"/>
      <c r="AA289" s="106">
        <f t="shared" si="27"/>
        <v>29968</v>
      </c>
    </row>
    <row r="290" spans="1:27" ht="26.25" hidden="1" customHeight="1">
      <c r="A290" s="26" t="s">
        <v>145</v>
      </c>
      <c r="B290" s="123">
        <v>475</v>
      </c>
      <c r="C290" s="123" t="s">
        <v>470</v>
      </c>
      <c r="D290" s="69" t="s">
        <v>454</v>
      </c>
      <c r="E290" s="69" t="s">
        <v>536</v>
      </c>
      <c r="F290" s="70">
        <v>29447</v>
      </c>
      <c r="G290" s="70"/>
      <c r="H290" s="106"/>
      <c r="I290" s="106">
        <f>F290+H290</f>
        <v>29447</v>
      </c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106"/>
      <c r="AA290" s="106">
        <f t="shared" si="27"/>
        <v>29447</v>
      </c>
    </row>
    <row r="291" spans="1:27" ht="25.5" hidden="1" customHeight="1">
      <c r="A291" s="26" t="s">
        <v>642</v>
      </c>
      <c r="B291" s="123">
        <v>475</v>
      </c>
      <c r="C291" s="123" t="s">
        <v>470</v>
      </c>
      <c r="D291" s="69" t="s">
        <v>641</v>
      </c>
      <c r="E291" s="69" t="s">
        <v>536</v>
      </c>
      <c r="F291" s="70">
        <v>18896</v>
      </c>
      <c r="G291" s="70"/>
      <c r="H291" s="106"/>
      <c r="I291" s="106">
        <f>F291+H291</f>
        <v>18896</v>
      </c>
      <c r="J291" s="276"/>
      <c r="K291" s="276"/>
      <c r="L291" s="276"/>
      <c r="M291" s="276"/>
      <c r="N291" s="276"/>
      <c r="O291" s="276"/>
      <c r="P291" s="276"/>
      <c r="Q291" s="276"/>
      <c r="R291" s="276"/>
      <c r="S291" s="276"/>
      <c r="T291" s="276"/>
      <c r="U291" s="276"/>
      <c r="V291" s="276"/>
      <c r="W291" s="276"/>
      <c r="X291" s="276"/>
      <c r="Y291" s="276"/>
      <c r="Z291" s="106"/>
      <c r="AA291" s="106">
        <f t="shared" si="27"/>
        <v>18896</v>
      </c>
    </row>
    <row r="292" spans="1:27" ht="27" hidden="1" customHeight="1">
      <c r="A292" s="40" t="s">
        <v>292</v>
      </c>
      <c r="B292" s="146">
        <v>475</v>
      </c>
      <c r="C292" s="66" t="s">
        <v>337</v>
      </c>
      <c r="D292" s="67"/>
      <c r="E292" s="67"/>
      <c r="F292" s="97">
        <f t="shared" ref="F292:H293" si="30">SUM(F293)</f>
        <v>310995.7</v>
      </c>
      <c r="G292" s="97">
        <f t="shared" si="30"/>
        <v>16630.600000000002</v>
      </c>
      <c r="H292" s="97">
        <f t="shared" si="30"/>
        <v>200</v>
      </c>
      <c r="I292" s="105">
        <f>F292+H292+G292</f>
        <v>327826.3</v>
      </c>
      <c r="J292" s="276"/>
      <c r="K292" s="276"/>
      <c r="L292" s="276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106"/>
      <c r="AA292" s="105">
        <f t="shared" si="27"/>
        <v>327826.3</v>
      </c>
    </row>
    <row r="293" spans="1:27" ht="30.75" hidden="1" customHeight="1">
      <c r="A293" s="40" t="s">
        <v>202</v>
      </c>
      <c r="B293" s="146">
        <v>475</v>
      </c>
      <c r="C293" s="66" t="s">
        <v>337</v>
      </c>
      <c r="D293" s="67" t="s">
        <v>346</v>
      </c>
      <c r="E293" s="67"/>
      <c r="F293" s="97">
        <f t="shared" si="30"/>
        <v>310995.7</v>
      </c>
      <c r="G293" s="97">
        <f t="shared" si="30"/>
        <v>16630.600000000002</v>
      </c>
      <c r="H293" s="97">
        <f t="shared" si="30"/>
        <v>200</v>
      </c>
      <c r="I293" s="105">
        <f t="shared" ref="I293:I297" si="31">F293+H293+G293</f>
        <v>327826.3</v>
      </c>
      <c r="J293" s="276"/>
      <c r="K293" s="276"/>
      <c r="L293" s="276"/>
      <c r="M293" s="276"/>
      <c r="N293" s="276"/>
      <c r="O293" s="276"/>
      <c r="P293" s="276"/>
      <c r="Q293" s="276"/>
      <c r="R293" s="276"/>
      <c r="S293" s="276"/>
      <c r="T293" s="276"/>
      <c r="U293" s="276"/>
      <c r="V293" s="276"/>
      <c r="W293" s="276"/>
      <c r="X293" s="276"/>
      <c r="Y293" s="276"/>
      <c r="Z293" s="106"/>
      <c r="AA293" s="105">
        <f t="shared" si="27"/>
        <v>327826.3</v>
      </c>
    </row>
    <row r="294" spans="1:27" ht="44.25" hidden="1" customHeight="1">
      <c r="A294" s="47" t="s">
        <v>386</v>
      </c>
      <c r="B294" s="147">
        <v>475</v>
      </c>
      <c r="C294" s="68" t="s">
        <v>337</v>
      </c>
      <c r="D294" s="69" t="s">
        <v>411</v>
      </c>
      <c r="E294" s="69"/>
      <c r="F294" s="70">
        <f>SUM(F295,F298)</f>
        <v>310995.7</v>
      </c>
      <c r="G294" s="70">
        <f>SUM(G295,G298)</f>
        <v>16630.600000000002</v>
      </c>
      <c r="H294" s="70">
        <f>SUM(H295,H298)</f>
        <v>200</v>
      </c>
      <c r="I294" s="106">
        <f t="shared" si="31"/>
        <v>327826.3</v>
      </c>
      <c r="J294" s="276"/>
      <c r="K294" s="276"/>
      <c r="L294" s="276"/>
      <c r="M294" s="276"/>
      <c r="N294" s="276"/>
      <c r="O294" s="276"/>
      <c r="P294" s="276"/>
      <c r="Q294" s="276"/>
      <c r="R294" s="276"/>
      <c r="S294" s="276"/>
      <c r="T294" s="276"/>
      <c r="U294" s="276"/>
      <c r="V294" s="276"/>
      <c r="W294" s="276"/>
      <c r="X294" s="276"/>
      <c r="Y294" s="276"/>
      <c r="Z294" s="106"/>
      <c r="AA294" s="106">
        <f t="shared" si="27"/>
        <v>327826.3</v>
      </c>
    </row>
    <row r="295" spans="1:27" ht="79.5" hidden="1" customHeight="1">
      <c r="A295" s="55" t="s">
        <v>276</v>
      </c>
      <c r="B295" s="147">
        <v>475</v>
      </c>
      <c r="C295" s="68" t="s">
        <v>337</v>
      </c>
      <c r="D295" s="69" t="s">
        <v>412</v>
      </c>
      <c r="E295" s="69"/>
      <c r="F295" s="98">
        <f>F296+F297</f>
        <v>161279</v>
      </c>
      <c r="G295" s="98">
        <f>G296+G297</f>
        <v>16472.7</v>
      </c>
      <c r="H295" s="106"/>
      <c r="I295" s="106">
        <f t="shared" si="31"/>
        <v>177751.7</v>
      </c>
      <c r="J295" s="276"/>
      <c r="K295" s="276"/>
      <c r="L295" s="276"/>
      <c r="M295" s="276"/>
      <c r="N295" s="276"/>
      <c r="O295" s="276"/>
      <c r="P295" s="276"/>
      <c r="Q295" s="276"/>
      <c r="R295" s="276"/>
      <c r="S295" s="276"/>
      <c r="T295" s="276"/>
      <c r="U295" s="276"/>
      <c r="V295" s="276"/>
      <c r="W295" s="276"/>
      <c r="X295" s="276"/>
      <c r="Y295" s="276"/>
      <c r="Z295" s="106"/>
      <c r="AA295" s="106">
        <f t="shared" si="27"/>
        <v>177751.7</v>
      </c>
    </row>
    <row r="296" spans="1:27" ht="26.25" hidden="1" customHeight="1">
      <c r="A296" s="26" t="s">
        <v>582</v>
      </c>
      <c r="B296" s="147">
        <v>475</v>
      </c>
      <c r="C296" s="68" t="s">
        <v>337</v>
      </c>
      <c r="D296" s="69" t="s">
        <v>412</v>
      </c>
      <c r="E296" s="69" t="s">
        <v>536</v>
      </c>
      <c r="F296" s="98">
        <v>158959</v>
      </c>
      <c r="G296" s="98">
        <v>17015</v>
      </c>
      <c r="H296" s="106"/>
      <c r="I296" s="106">
        <f t="shared" si="31"/>
        <v>175974</v>
      </c>
      <c r="J296" s="276"/>
      <c r="K296" s="276"/>
      <c r="L296" s="276"/>
      <c r="M296" s="276"/>
      <c r="N296" s="276"/>
      <c r="O296" s="276"/>
      <c r="P296" s="276"/>
      <c r="Q296" s="276"/>
      <c r="R296" s="276"/>
      <c r="S296" s="276"/>
      <c r="T296" s="276"/>
      <c r="U296" s="276"/>
      <c r="V296" s="276"/>
      <c r="W296" s="276"/>
      <c r="X296" s="276"/>
      <c r="Y296" s="276"/>
      <c r="Z296" s="106"/>
      <c r="AA296" s="106">
        <f t="shared" si="27"/>
        <v>175974</v>
      </c>
    </row>
    <row r="297" spans="1:27" ht="23.25" hidden="1" customHeight="1">
      <c r="A297" s="26" t="s">
        <v>145</v>
      </c>
      <c r="B297" s="147">
        <v>475</v>
      </c>
      <c r="C297" s="68" t="s">
        <v>337</v>
      </c>
      <c r="D297" s="69" t="s">
        <v>590</v>
      </c>
      <c r="E297" s="69" t="s">
        <v>536</v>
      </c>
      <c r="F297" s="98">
        <v>2320</v>
      </c>
      <c r="G297" s="98">
        <v>-542.29999999999995</v>
      </c>
      <c r="H297" s="106"/>
      <c r="I297" s="106">
        <f t="shared" si="31"/>
        <v>1777.7</v>
      </c>
      <c r="J297" s="276"/>
      <c r="K297" s="276"/>
      <c r="L297" s="276"/>
      <c r="M297" s="276"/>
      <c r="N297" s="276"/>
      <c r="O297" s="276"/>
      <c r="P297" s="276"/>
      <c r="Q297" s="276"/>
      <c r="R297" s="276"/>
      <c r="S297" s="276"/>
      <c r="T297" s="276"/>
      <c r="U297" s="276"/>
      <c r="V297" s="276"/>
      <c r="W297" s="276"/>
      <c r="X297" s="276"/>
      <c r="Y297" s="276"/>
      <c r="Z297" s="106"/>
      <c r="AA297" s="106">
        <f t="shared" si="27"/>
        <v>1777.7</v>
      </c>
    </row>
    <row r="298" spans="1:27" ht="42" hidden="1" customHeight="1">
      <c r="A298" s="47" t="s">
        <v>277</v>
      </c>
      <c r="B298" s="147">
        <v>475</v>
      </c>
      <c r="C298" s="68" t="s">
        <v>337</v>
      </c>
      <c r="D298" s="69" t="s">
        <v>413</v>
      </c>
      <c r="E298" s="69"/>
      <c r="F298" s="70">
        <f>F299+F300</f>
        <v>149716.70000000001</v>
      </c>
      <c r="G298" s="70">
        <f>G299+G300</f>
        <v>157.9</v>
      </c>
      <c r="H298" s="70">
        <f>H299+H300</f>
        <v>200</v>
      </c>
      <c r="I298" s="106">
        <f>F298+H298+G298</f>
        <v>150074.6</v>
      </c>
      <c r="J298" s="276"/>
      <c r="K298" s="276"/>
      <c r="L298" s="276"/>
      <c r="M298" s="276"/>
      <c r="N298" s="276"/>
      <c r="O298" s="276"/>
      <c r="P298" s="276"/>
      <c r="Q298" s="276"/>
      <c r="R298" s="276"/>
      <c r="S298" s="276"/>
      <c r="T298" s="276"/>
      <c r="U298" s="276"/>
      <c r="V298" s="276"/>
      <c r="W298" s="276"/>
      <c r="X298" s="276"/>
      <c r="Y298" s="276"/>
      <c r="Z298" s="106"/>
      <c r="AA298" s="106">
        <f t="shared" si="27"/>
        <v>150074.6</v>
      </c>
    </row>
    <row r="299" spans="1:27" ht="27.75" hidden="1" customHeight="1">
      <c r="A299" s="26" t="s">
        <v>582</v>
      </c>
      <c r="B299" s="147">
        <v>475</v>
      </c>
      <c r="C299" s="68" t="s">
        <v>337</v>
      </c>
      <c r="D299" s="69" t="s">
        <v>413</v>
      </c>
      <c r="E299" s="69" t="s">
        <v>536</v>
      </c>
      <c r="F299" s="70">
        <v>56347</v>
      </c>
      <c r="G299" s="70"/>
      <c r="H299" s="106"/>
      <c r="I299" s="106">
        <f t="shared" ref="I299:I306" si="32">F299+H299+G299</f>
        <v>56347</v>
      </c>
      <c r="J299" s="276"/>
      <c r="K299" s="276"/>
      <c r="L299" s="276"/>
      <c r="M299" s="276"/>
      <c r="N299" s="276"/>
      <c r="O299" s="276"/>
      <c r="P299" s="276"/>
      <c r="Q299" s="276"/>
      <c r="R299" s="276"/>
      <c r="S299" s="276"/>
      <c r="T299" s="276"/>
      <c r="U299" s="276"/>
      <c r="V299" s="276"/>
      <c r="W299" s="276"/>
      <c r="X299" s="276"/>
      <c r="Y299" s="276"/>
      <c r="Z299" s="106"/>
      <c r="AA299" s="106">
        <f t="shared" si="27"/>
        <v>56347</v>
      </c>
    </row>
    <row r="300" spans="1:27" ht="27.75" hidden="1" customHeight="1">
      <c r="A300" s="26" t="s">
        <v>145</v>
      </c>
      <c r="B300" s="147">
        <v>475</v>
      </c>
      <c r="C300" s="68" t="s">
        <v>337</v>
      </c>
      <c r="D300" s="69" t="s">
        <v>741</v>
      </c>
      <c r="E300" s="69"/>
      <c r="F300" s="70">
        <f>F301+F302+F303</f>
        <v>93369.7</v>
      </c>
      <c r="G300" s="70">
        <f>G301+G302+G303</f>
        <v>157.9</v>
      </c>
      <c r="H300" s="70">
        <f>H301+H302+H303</f>
        <v>200</v>
      </c>
      <c r="I300" s="106">
        <f t="shared" si="32"/>
        <v>93727.599999999991</v>
      </c>
      <c r="J300" s="276"/>
      <c r="K300" s="276"/>
      <c r="L300" s="276"/>
      <c r="M300" s="276"/>
      <c r="N300" s="276"/>
      <c r="O300" s="276"/>
      <c r="P300" s="276"/>
      <c r="Q300" s="276"/>
      <c r="R300" s="276"/>
      <c r="S300" s="276"/>
      <c r="T300" s="276"/>
      <c r="U300" s="276"/>
      <c r="V300" s="276"/>
      <c r="W300" s="276"/>
      <c r="X300" s="276"/>
      <c r="Y300" s="276"/>
      <c r="Z300" s="106"/>
      <c r="AA300" s="106">
        <f t="shared" si="27"/>
        <v>93727.599999999991</v>
      </c>
    </row>
    <row r="301" spans="1:27" ht="24" hidden="1" customHeight="1">
      <c r="A301" s="26" t="s">
        <v>145</v>
      </c>
      <c r="B301" s="147">
        <v>475</v>
      </c>
      <c r="C301" s="68" t="s">
        <v>337</v>
      </c>
      <c r="D301" s="69" t="s">
        <v>556</v>
      </c>
      <c r="E301" s="69" t="s">
        <v>536</v>
      </c>
      <c r="F301" s="70">
        <v>45180</v>
      </c>
      <c r="G301" s="70"/>
      <c r="H301" s="106">
        <v>200</v>
      </c>
      <c r="I301" s="106">
        <f t="shared" si="32"/>
        <v>45380</v>
      </c>
      <c r="J301" s="276"/>
      <c r="K301" s="276"/>
      <c r="L301" s="276"/>
      <c r="M301" s="276"/>
      <c r="N301" s="276"/>
      <c r="O301" s="276"/>
      <c r="P301" s="276"/>
      <c r="Q301" s="276"/>
      <c r="R301" s="276"/>
      <c r="S301" s="276"/>
      <c r="T301" s="276"/>
      <c r="U301" s="276"/>
      <c r="V301" s="276"/>
      <c r="W301" s="276"/>
      <c r="X301" s="276"/>
      <c r="Y301" s="276"/>
      <c r="Z301" s="106"/>
      <c r="AA301" s="106">
        <f t="shared" si="27"/>
        <v>45380</v>
      </c>
    </row>
    <row r="302" spans="1:27" ht="30.75" hidden="1" customHeight="1">
      <c r="A302" s="26" t="s">
        <v>642</v>
      </c>
      <c r="B302" s="147">
        <v>475</v>
      </c>
      <c r="C302" s="68" t="s">
        <v>337</v>
      </c>
      <c r="D302" s="69" t="s">
        <v>645</v>
      </c>
      <c r="E302" s="69" t="s">
        <v>536</v>
      </c>
      <c r="F302" s="70">
        <v>6997</v>
      </c>
      <c r="G302" s="70"/>
      <c r="H302" s="106"/>
      <c r="I302" s="106">
        <f t="shared" si="32"/>
        <v>6997</v>
      </c>
      <c r="J302" s="276"/>
      <c r="K302" s="276"/>
      <c r="L302" s="276"/>
      <c r="M302" s="276"/>
      <c r="N302" s="276"/>
      <c r="O302" s="276"/>
      <c r="P302" s="276"/>
      <c r="Q302" s="276"/>
      <c r="R302" s="276"/>
      <c r="S302" s="276"/>
      <c r="T302" s="276"/>
      <c r="U302" s="276"/>
      <c r="V302" s="276"/>
      <c r="W302" s="276"/>
      <c r="X302" s="276"/>
      <c r="Y302" s="276"/>
      <c r="Z302" s="106"/>
      <c r="AA302" s="106">
        <f t="shared" si="27"/>
        <v>6997</v>
      </c>
    </row>
    <row r="303" spans="1:27" ht="30.75" hidden="1" customHeight="1">
      <c r="A303" s="26" t="s">
        <v>145</v>
      </c>
      <c r="B303" s="147">
        <v>475</v>
      </c>
      <c r="C303" s="68" t="s">
        <v>337</v>
      </c>
      <c r="D303" s="69" t="s">
        <v>741</v>
      </c>
      <c r="E303" s="69"/>
      <c r="F303" s="70">
        <f>F304+F305+F306</f>
        <v>41192.699999999997</v>
      </c>
      <c r="G303" s="70">
        <f>G304+G305+G306</f>
        <v>157.9</v>
      </c>
      <c r="H303" s="106"/>
      <c r="I303" s="106">
        <f t="shared" si="32"/>
        <v>41350.6</v>
      </c>
      <c r="J303" s="27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6"/>
      <c r="V303" s="276"/>
      <c r="W303" s="276"/>
      <c r="X303" s="276"/>
      <c r="Y303" s="276"/>
      <c r="Z303" s="106"/>
      <c r="AA303" s="106">
        <f t="shared" si="27"/>
        <v>41350.6</v>
      </c>
    </row>
    <row r="304" spans="1:27" ht="30.75" hidden="1" customHeight="1">
      <c r="A304" s="35" t="s">
        <v>735</v>
      </c>
      <c r="B304" s="147">
        <v>475</v>
      </c>
      <c r="C304" s="68" t="s">
        <v>337</v>
      </c>
      <c r="D304" s="69" t="s">
        <v>736</v>
      </c>
      <c r="E304" s="69" t="s">
        <v>605</v>
      </c>
      <c r="F304" s="98">
        <v>17186.400000000001</v>
      </c>
      <c r="G304" s="98"/>
      <c r="H304" s="106"/>
      <c r="I304" s="106">
        <f t="shared" si="32"/>
        <v>17186.400000000001</v>
      </c>
      <c r="J304" s="276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276"/>
      <c r="X304" s="276"/>
      <c r="Y304" s="276"/>
      <c r="Z304" s="106"/>
      <c r="AA304" s="106">
        <f t="shared" si="27"/>
        <v>17186.400000000001</v>
      </c>
    </row>
    <row r="305" spans="1:27" ht="30.75" hidden="1" customHeight="1">
      <c r="A305" s="35" t="s">
        <v>737</v>
      </c>
      <c r="B305" s="147">
        <v>475</v>
      </c>
      <c r="C305" s="68" t="s">
        <v>337</v>
      </c>
      <c r="D305" s="69" t="s">
        <v>738</v>
      </c>
      <c r="E305" s="69" t="s">
        <v>605</v>
      </c>
      <c r="F305" s="98">
        <v>17156.3</v>
      </c>
      <c r="G305" s="98">
        <v>157.9</v>
      </c>
      <c r="H305" s="106"/>
      <c r="I305" s="106">
        <f t="shared" si="32"/>
        <v>17314.2</v>
      </c>
      <c r="J305" s="276"/>
      <c r="K305" s="276"/>
      <c r="L305" s="276"/>
      <c r="M305" s="276"/>
      <c r="N305" s="276"/>
      <c r="O305" s="276"/>
      <c r="P305" s="276"/>
      <c r="Q305" s="276"/>
      <c r="R305" s="276"/>
      <c r="S305" s="276"/>
      <c r="T305" s="276"/>
      <c r="U305" s="276"/>
      <c r="V305" s="276"/>
      <c r="W305" s="276"/>
      <c r="X305" s="276"/>
      <c r="Y305" s="276"/>
      <c r="Z305" s="106"/>
      <c r="AA305" s="106">
        <f t="shared" si="27"/>
        <v>17314.2</v>
      </c>
    </row>
    <row r="306" spans="1:27" ht="33" customHeight="1">
      <c r="A306" s="35" t="s">
        <v>739</v>
      </c>
      <c r="B306" s="147">
        <v>475</v>
      </c>
      <c r="C306" s="68" t="s">
        <v>337</v>
      </c>
      <c r="D306" s="69" t="s">
        <v>740</v>
      </c>
      <c r="E306" s="69" t="s">
        <v>605</v>
      </c>
      <c r="F306" s="98">
        <v>6850</v>
      </c>
      <c r="G306" s="98"/>
      <c r="H306" s="106"/>
      <c r="I306" s="106">
        <f t="shared" si="32"/>
        <v>6850</v>
      </c>
      <c r="J306" s="276"/>
      <c r="K306" s="276"/>
      <c r="L306" s="276"/>
      <c r="M306" s="276"/>
      <c r="N306" s="276"/>
      <c r="O306" s="276"/>
      <c r="P306" s="276"/>
      <c r="Q306" s="276"/>
      <c r="R306" s="276"/>
      <c r="S306" s="276"/>
      <c r="T306" s="276"/>
      <c r="U306" s="276"/>
      <c r="V306" s="276"/>
      <c r="W306" s="276"/>
      <c r="X306" s="276"/>
      <c r="Y306" s="276"/>
      <c r="Z306" s="106"/>
      <c r="AA306" s="106">
        <f t="shared" si="27"/>
        <v>6850</v>
      </c>
    </row>
    <row r="307" spans="1:27" ht="23.25" hidden="1" customHeight="1">
      <c r="A307" s="40" t="s">
        <v>469</v>
      </c>
      <c r="B307" s="146">
        <v>475</v>
      </c>
      <c r="C307" s="67" t="s">
        <v>466</v>
      </c>
      <c r="D307" s="69"/>
      <c r="E307" s="69"/>
      <c r="F307" s="97">
        <f>SUM(F308)</f>
        <v>41816</v>
      </c>
      <c r="G307" s="97"/>
      <c r="H307" s="106"/>
      <c r="I307" s="105">
        <f t="shared" ref="I307:I326" si="33">F307+H307</f>
        <v>41816</v>
      </c>
      <c r="J307" s="276"/>
      <c r="K307" s="276"/>
      <c r="L307" s="276"/>
      <c r="M307" s="276"/>
      <c r="N307" s="276"/>
      <c r="O307" s="276"/>
      <c r="P307" s="276"/>
      <c r="Q307" s="276"/>
      <c r="R307" s="276"/>
      <c r="S307" s="276"/>
      <c r="T307" s="276"/>
      <c r="U307" s="276"/>
      <c r="V307" s="276"/>
      <c r="W307" s="276"/>
      <c r="X307" s="276"/>
      <c r="Y307" s="276"/>
      <c r="Z307" s="106"/>
      <c r="AA307" s="106">
        <f t="shared" si="27"/>
        <v>41816</v>
      </c>
    </row>
    <row r="308" spans="1:27" ht="32.25" hidden="1" customHeight="1">
      <c r="A308" s="24" t="s">
        <v>203</v>
      </c>
      <c r="B308" s="146">
        <v>475</v>
      </c>
      <c r="C308" s="67" t="s">
        <v>466</v>
      </c>
      <c r="D308" s="67" t="s">
        <v>347</v>
      </c>
      <c r="E308" s="67"/>
      <c r="F308" s="97">
        <f>SUM(F309)</f>
        <v>41816</v>
      </c>
      <c r="G308" s="97"/>
      <c r="H308" s="106"/>
      <c r="I308" s="105">
        <f t="shared" si="33"/>
        <v>41816</v>
      </c>
      <c r="J308" s="276"/>
      <c r="K308" s="276"/>
      <c r="L308" s="279"/>
      <c r="M308" s="276"/>
      <c r="N308" s="276"/>
      <c r="O308" s="276"/>
      <c r="P308" s="276"/>
      <c r="Q308" s="276"/>
      <c r="R308" s="276"/>
      <c r="S308" s="276"/>
      <c r="T308" s="276"/>
      <c r="U308" s="276"/>
      <c r="V308" s="276"/>
      <c r="W308" s="276"/>
      <c r="X308" s="276"/>
      <c r="Y308" s="276"/>
      <c r="Z308" s="106"/>
      <c r="AA308" s="106">
        <f t="shared" si="27"/>
        <v>41816</v>
      </c>
    </row>
    <row r="309" spans="1:27" ht="34.5" hidden="1" customHeight="1">
      <c r="A309" s="19" t="s">
        <v>374</v>
      </c>
      <c r="B309" s="147">
        <v>475</v>
      </c>
      <c r="C309" s="69" t="s">
        <v>466</v>
      </c>
      <c r="D309" s="69" t="s">
        <v>414</v>
      </c>
      <c r="E309" s="69"/>
      <c r="F309" s="70">
        <f>F310+F312</f>
        <v>41816</v>
      </c>
      <c r="G309" s="70"/>
      <c r="H309" s="106"/>
      <c r="I309" s="106">
        <f t="shared" si="33"/>
        <v>41816</v>
      </c>
      <c r="J309" s="276"/>
      <c r="K309" s="276"/>
      <c r="L309" s="276"/>
      <c r="M309" s="276"/>
      <c r="N309" s="276"/>
      <c r="O309" s="276"/>
      <c r="P309" s="276"/>
      <c r="Q309" s="276"/>
      <c r="R309" s="276"/>
      <c r="S309" s="276"/>
      <c r="T309" s="276"/>
      <c r="U309" s="276"/>
      <c r="V309" s="276"/>
      <c r="W309" s="276"/>
      <c r="X309" s="276"/>
      <c r="Y309" s="276"/>
      <c r="Z309" s="106"/>
      <c r="AA309" s="106">
        <f t="shared" si="27"/>
        <v>41816</v>
      </c>
    </row>
    <row r="310" spans="1:27" ht="34.5" hidden="1" customHeight="1">
      <c r="A310" s="47" t="s">
        <v>539</v>
      </c>
      <c r="B310" s="147">
        <v>475</v>
      </c>
      <c r="C310" s="69" t="s">
        <v>466</v>
      </c>
      <c r="D310" s="69" t="s">
        <v>415</v>
      </c>
      <c r="E310" s="69"/>
      <c r="F310" s="70">
        <f>F311</f>
        <v>20971</v>
      </c>
      <c r="G310" s="70"/>
      <c r="H310" s="106"/>
      <c r="I310" s="106">
        <f t="shared" si="33"/>
        <v>20971</v>
      </c>
      <c r="J310" s="276"/>
      <c r="K310" s="27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6"/>
      <c r="V310" s="276"/>
      <c r="W310" s="276"/>
      <c r="X310" s="276"/>
      <c r="Y310" s="276"/>
      <c r="Z310" s="106"/>
      <c r="AA310" s="106">
        <f t="shared" si="27"/>
        <v>20971</v>
      </c>
    </row>
    <row r="311" spans="1:27" ht="29.25" hidden="1" customHeight="1">
      <c r="A311" s="26" t="s">
        <v>145</v>
      </c>
      <c r="B311" s="147">
        <v>475</v>
      </c>
      <c r="C311" s="69" t="s">
        <v>466</v>
      </c>
      <c r="D311" s="69" t="s">
        <v>415</v>
      </c>
      <c r="E311" s="69" t="s">
        <v>536</v>
      </c>
      <c r="F311" s="70">
        <v>20971</v>
      </c>
      <c r="G311" s="70"/>
      <c r="H311" s="106"/>
      <c r="I311" s="106">
        <f t="shared" si="33"/>
        <v>20971</v>
      </c>
      <c r="J311" s="276"/>
      <c r="K311" s="276"/>
      <c r="L311" s="276"/>
      <c r="M311" s="276"/>
      <c r="N311" s="276"/>
      <c r="O311" s="276"/>
      <c r="P311" s="276"/>
      <c r="Q311" s="276"/>
      <c r="R311" s="276"/>
      <c r="S311" s="276"/>
      <c r="T311" s="276"/>
      <c r="U311" s="276"/>
      <c r="V311" s="276"/>
      <c r="W311" s="276"/>
      <c r="X311" s="276"/>
      <c r="Y311" s="276"/>
      <c r="Z311" s="106"/>
      <c r="AA311" s="106">
        <f t="shared" si="27"/>
        <v>20971</v>
      </c>
    </row>
    <row r="312" spans="1:27" ht="34.5" hidden="1" customHeight="1">
      <c r="A312" s="47" t="s">
        <v>538</v>
      </c>
      <c r="B312" s="147">
        <v>475</v>
      </c>
      <c r="C312" s="69" t="s">
        <v>466</v>
      </c>
      <c r="D312" s="69" t="s">
        <v>537</v>
      </c>
      <c r="E312" s="69"/>
      <c r="F312" s="70">
        <f>F313</f>
        <v>20845</v>
      </c>
      <c r="G312" s="70"/>
      <c r="H312" s="106"/>
      <c r="I312" s="106">
        <f t="shared" si="33"/>
        <v>20845</v>
      </c>
      <c r="J312" s="276"/>
      <c r="K312" s="27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276"/>
      <c r="X312" s="276"/>
      <c r="Y312" s="276"/>
      <c r="Z312" s="106"/>
      <c r="AA312" s="106">
        <f t="shared" si="27"/>
        <v>20845</v>
      </c>
    </row>
    <row r="313" spans="1:27" ht="27" hidden="1" customHeight="1">
      <c r="A313" s="26" t="s">
        <v>145</v>
      </c>
      <c r="B313" s="147">
        <v>475</v>
      </c>
      <c r="C313" s="69" t="s">
        <v>466</v>
      </c>
      <c r="D313" s="69" t="s">
        <v>537</v>
      </c>
      <c r="E313" s="69" t="s">
        <v>536</v>
      </c>
      <c r="F313" s="70">
        <v>20845</v>
      </c>
      <c r="G313" s="70"/>
      <c r="H313" s="106"/>
      <c r="I313" s="106">
        <f t="shared" si="33"/>
        <v>20845</v>
      </c>
      <c r="J313" s="276"/>
      <c r="K313" s="276"/>
      <c r="L313" s="276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276"/>
      <c r="X313" s="276"/>
      <c r="Y313" s="276"/>
      <c r="Z313" s="106"/>
      <c r="AA313" s="106">
        <f t="shared" si="27"/>
        <v>20845</v>
      </c>
    </row>
    <row r="314" spans="1:27" ht="24" hidden="1" customHeight="1">
      <c r="A314" s="24" t="s">
        <v>77</v>
      </c>
      <c r="B314" s="146">
        <v>475</v>
      </c>
      <c r="C314" s="66" t="s">
        <v>53</v>
      </c>
      <c r="D314" s="67"/>
      <c r="E314" s="67"/>
      <c r="F314" s="97">
        <f>SUM(F320,F317)</f>
        <v>13237</v>
      </c>
      <c r="G314" s="97"/>
      <c r="H314" s="106"/>
      <c r="I314" s="106">
        <f t="shared" si="33"/>
        <v>13237</v>
      </c>
      <c r="J314" s="276"/>
      <c r="K314" s="276"/>
      <c r="L314" s="276"/>
      <c r="M314" s="276"/>
      <c r="N314" s="276"/>
      <c r="O314" s="276"/>
      <c r="P314" s="276"/>
      <c r="Q314" s="276"/>
      <c r="R314" s="276"/>
      <c r="S314" s="276"/>
      <c r="T314" s="276"/>
      <c r="U314" s="276"/>
      <c r="V314" s="276"/>
      <c r="W314" s="276"/>
      <c r="X314" s="276"/>
      <c r="Y314" s="276"/>
      <c r="Z314" s="106"/>
      <c r="AA314" s="106">
        <f t="shared" si="27"/>
        <v>13237</v>
      </c>
    </row>
    <row r="315" spans="1:27" ht="47.25" hidden="1" customHeight="1">
      <c r="A315" s="24" t="s">
        <v>676</v>
      </c>
      <c r="B315" s="146">
        <v>475</v>
      </c>
      <c r="C315" s="66" t="s">
        <v>53</v>
      </c>
      <c r="D315" s="67" t="s">
        <v>349</v>
      </c>
      <c r="E315" s="67"/>
      <c r="F315" s="97">
        <f>SUM(F317)</f>
        <v>9942</v>
      </c>
      <c r="G315" s="97"/>
      <c r="H315" s="106"/>
      <c r="I315" s="106">
        <f t="shared" si="33"/>
        <v>9942</v>
      </c>
      <c r="J315" s="276"/>
      <c r="K315" s="276"/>
      <c r="L315" s="276"/>
      <c r="M315" s="276"/>
      <c r="N315" s="276"/>
      <c r="O315" s="276"/>
      <c r="P315" s="276"/>
      <c r="Q315" s="276"/>
      <c r="R315" s="276"/>
      <c r="S315" s="276"/>
      <c r="T315" s="276"/>
      <c r="U315" s="276"/>
      <c r="V315" s="276"/>
      <c r="W315" s="276"/>
      <c r="X315" s="276"/>
      <c r="Y315" s="276"/>
      <c r="Z315" s="106"/>
      <c r="AA315" s="106">
        <f t="shared" si="27"/>
        <v>9942</v>
      </c>
    </row>
    <row r="316" spans="1:27" ht="39" hidden="1" customHeight="1">
      <c r="A316" s="19" t="s">
        <v>418</v>
      </c>
      <c r="B316" s="147">
        <v>475</v>
      </c>
      <c r="C316" s="68" t="s">
        <v>53</v>
      </c>
      <c r="D316" s="69" t="s">
        <v>448</v>
      </c>
      <c r="E316" s="69"/>
      <c r="F316" s="70">
        <f>SUM(F317)</f>
        <v>9942</v>
      </c>
      <c r="G316" s="70"/>
      <c r="H316" s="106"/>
      <c r="I316" s="106">
        <f t="shared" si="33"/>
        <v>9942</v>
      </c>
      <c r="J316" s="276"/>
      <c r="K316" s="276"/>
      <c r="L316" s="276"/>
      <c r="M316" s="276"/>
      <c r="N316" s="276"/>
      <c r="O316" s="276"/>
      <c r="P316" s="276"/>
      <c r="Q316" s="276"/>
      <c r="R316" s="276"/>
      <c r="S316" s="276"/>
      <c r="T316" s="276"/>
      <c r="U316" s="276"/>
      <c r="V316" s="276"/>
      <c r="W316" s="276"/>
      <c r="X316" s="276"/>
      <c r="Y316" s="276"/>
      <c r="Z316" s="106"/>
      <c r="AA316" s="106">
        <f t="shared" si="27"/>
        <v>9942</v>
      </c>
    </row>
    <row r="317" spans="1:27" ht="54.75" hidden="1" customHeight="1">
      <c r="A317" s="19" t="s">
        <v>204</v>
      </c>
      <c r="B317" s="147">
        <v>475</v>
      </c>
      <c r="C317" s="68" t="s">
        <v>53</v>
      </c>
      <c r="D317" s="69" t="s">
        <v>419</v>
      </c>
      <c r="E317" s="69"/>
      <c r="F317" s="70">
        <f>SUM(F318:F319)</f>
        <v>9942</v>
      </c>
      <c r="G317" s="70"/>
      <c r="H317" s="106"/>
      <c r="I317" s="106">
        <f t="shared" si="33"/>
        <v>9942</v>
      </c>
      <c r="J317" s="276"/>
      <c r="K317" s="276"/>
      <c r="L317" s="276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106"/>
      <c r="AA317" s="106">
        <f t="shared" si="27"/>
        <v>9942</v>
      </c>
    </row>
    <row r="318" spans="1:27" ht="30" hidden="1" customHeight="1">
      <c r="A318" s="47" t="s">
        <v>146</v>
      </c>
      <c r="B318" s="147">
        <v>475</v>
      </c>
      <c r="C318" s="68" t="s">
        <v>53</v>
      </c>
      <c r="D318" s="69" t="s">
        <v>419</v>
      </c>
      <c r="E318" s="69" t="s">
        <v>143</v>
      </c>
      <c r="F318" s="70">
        <v>7906</v>
      </c>
      <c r="G318" s="70"/>
      <c r="H318" s="106"/>
      <c r="I318" s="106">
        <f t="shared" si="33"/>
        <v>7906</v>
      </c>
      <c r="J318" s="276"/>
      <c r="K318" s="276"/>
      <c r="L318" s="276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276"/>
      <c r="Z318" s="106"/>
      <c r="AA318" s="106">
        <f t="shared" si="27"/>
        <v>7906</v>
      </c>
    </row>
    <row r="319" spans="1:27" ht="36.75" hidden="1" customHeight="1">
      <c r="A319" s="19" t="s">
        <v>193</v>
      </c>
      <c r="B319" s="147">
        <v>475</v>
      </c>
      <c r="C319" s="68" t="s">
        <v>53</v>
      </c>
      <c r="D319" s="69" t="s">
        <v>419</v>
      </c>
      <c r="E319" s="69" t="s">
        <v>192</v>
      </c>
      <c r="F319" s="70">
        <v>2036</v>
      </c>
      <c r="G319" s="70"/>
      <c r="H319" s="106"/>
      <c r="I319" s="106">
        <f t="shared" si="33"/>
        <v>2036</v>
      </c>
      <c r="J319" s="276"/>
      <c r="K319" s="276"/>
      <c r="L319" s="276"/>
      <c r="M319" s="276"/>
      <c r="N319" s="276"/>
      <c r="O319" s="276"/>
      <c r="P319" s="276"/>
      <c r="Q319" s="276"/>
      <c r="R319" s="276"/>
      <c r="S319" s="276"/>
      <c r="T319" s="276"/>
      <c r="U319" s="276"/>
      <c r="V319" s="276"/>
      <c r="W319" s="276"/>
      <c r="X319" s="276"/>
      <c r="Y319" s="276"/>
      <c r="Z319" s="106"/>
      <c r="AA319" s="106">
        <f t="shared" si="27"/>
        <v>2036</v>
      </c>
    </row>
    <row r="320" spans="1:27" ht="36.75" customHeight="1">
      <c r="A320" s="24" t="s">
        <v>271</v>
      </c>
      <c r="B320" s="146">
        <v>475</v>
      </c>
      <c r="C320" s="66" t="s">
        <v>53</v>
      </c>
      <c r="D320" s="67" t="s">
        <v>229</v>
      </c>
      <c r="E320" s="67"/>
      <c r="F320" s="97">
        <f>SUM(F321)</f>
        <v>3295</v>
      </c>
      <c r="G320" s="97"/>
      <c r="H320" s="106"/>
      <c r="I320" s="105">
        <f t="shared" si="33"/>
        <v>3295</v>
      </c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105">
        <f>Z321</f>
        <v>105</v>
      </c>
      <c r="AA320" s="105">
        <f t="shared" si="27"/>
        <v>3400</v>
      </c>
    </row>
    <row r="321" spans="1:27" ht="48.75" customHeight="1">
      <c r="A321" s="33" t="s">
        <v>32</v>
      </c>
      <c r="B321" s="147">
        <v>475</v>
      </c>
      <c r="C321" s="68" t="s">
        <v>53</v>
      </c>
      <c r="D321" s="69" t="s">
        <v>352</v>
      </c>
      <c r="E321" s="69"/>
      <c r="F321" s="70">
        <f>SUM(F325,F322)</f>
        <v>3295</v>
      </c>
      <c r="G321" s="70"/>
      <c r="H321" s="106"/>
      <c r="I321" s="106">
        <f t="shared" si="33"/>
        <v>3295</v>
      </c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106">
        <f>Z324</f>
        <v>105</v>
      </c>
      <c r="AA321" s="106">
        <f t="shared" si="27"/>
        <v>3400</v>
      </c>
    </row>
    <row r="322" spans="1:27" ht="51" customHeight="1">
      <c r="A322" s="19" t="s">
        <v>195</v>
      </c>
      <c r="B322" s="147">
        <v>475</v>
      </c>
      <c r="C322" s="68" t="s">
        <v>53</v>
      </c>
      <c r="D322" s="69" t="s">
        <v>353</v>
      </c>
      <c r="E322" s="69"/>
      <c r="F322" s="70">
        <f>SUM(F323)</f>
        <v>2785</v>
      </c>
      <c r="G322" s="70"/>
      <c r="H322" s="106"/>
      <c r="I322" s="106">
        <f t="shared" si="33"/>
        <v>2785</v>
      </c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106">
        <f>Z323</f>
        <v>0</v>
      </c>
      <c r="AA322" s="106">
        <f t="shared" si="27"/>
        <v>2785</v>
      </c>
    </row>
    <row r="323" spans="1:27" ht="38.25" customHeight="1">
      <c r="A323" s="19" t="s">
        <v>197</v>
      </c>
      <c r="B323" s="147">
        <v>475</v>
      </c>
      <c r="C323" s="68" t="s">
        <v>53</v>
      </c>
      <c r="D323" s="69" t="s">
        <v>353</v>
      </c>
      <c r="E323" s="69" t="s">
        <v>196</v>
      </c>
      <c r="F323" s="70">
        <v>2785</v>
      </c>
      <c r="G323" s="70"/>
      <c r="H323" s="106"/>
      <c r="I323" s="106">
        <f t="shared" si="33"/>
        <v>2785</v>
      </c>
      <c r="J323" s="276"/>
      <c r="K323" s="276"/>
      <c r="L323" s="276"/>
      <c r="M323" s="276"/>
      <c r="N323" s="276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106"/>
      <c r="AA323" s="106">
        <f t="shared" si="27"/>
        <v>2785</v>
      </c>
    </row>
    <row r="324" spans="1:27" ht="38.25" customHeight="1">
      <c r="A324" s="19" t="s">
        <v>851</v>
      </c>
      <c r="B324" s="147">
        <v>475</v>
      </c>
      <c r="C324" s="68" t="s">
        <v>53</v>
      </c>
      <c r="D324" s="69" t="s">
        <v>853</v>
      </c>
      <c r="E324" s="69" t="s">
        <v>196</v>
      </c>
      <c r="F324" s="70"/>
      <c r="G324" s="70"/>
      <c r="H324" s="106"/>
      <c r="I324" s="106"/>
      <c r="J324" s="276"/>
      <c r="K324" s="276"/>
      <c r="L324" s="276"/>
      <c r="M324" s="276"/>
      <c r="N324" s="276"/>
      <c r="O324" s="276"/>
      <c r="P324" s="276"/>
      <c r="Q324" s="276"/>
      <c r="R324" s="276"/>
      <c r="S324" s="276"/>
      <c r="T324" s="276"/>
      <c r="U324" s="276"/>
      <c r="V324" s="276"/>
      <c r="W324" s="276"/>
      <c r="X324" s="276"/>
      <c r="Y324" s="276"/>
      <c r="Z324" s="106">
        <v>105</v>
      </c>
      <c r="AA324" s="106">
        <f t="shared" si="27"/>
        <v>105</v>
      </c>
    </row>
    <row r="325" spans="1:27" ht="25.5">
      <c r="A325" s="19" t="s">
        <v>176</v>
      </c>
      <c r="B325" s="147">
        <v>475</v>
      </c>
      <c r="C325" s="68" t="s">
        <v>53</v>
      </c>
      <c r="D325" s="69" t="s">
        <v>354</v>
      </c>
      <c r="E325" s="69"/>
      <c r="F325" s="70">
        <f>SUM(F326)</f>
        <v>510</v>
      </c>
      <c r="G325" s="70"/>
      <c r="H325" s="106"/>
      <c r="I325" s="106">
        <f t="shared" si="33"/>
        <v>510</v>
      </c>
      <c r="J325" s="276"/>
      <c r="K325" s="276"/>
      <c r="L325" s="276"/>
      <c r="M325" s="276"/>
      <c r="N325" s="276"/>
      <c r="O325" s="276"/>
      <c r="P325" s="276"/>
      <c r="Q325" s="276"/>
      <c r="R325" s="276"/>
      <c r="S325" s="276"/>
      <c r="T325" s="276"/>
      <c r="U325" s="276"/>
      <c r="V325" s="276"/>
      <c r="W325" s="276"/>
      <c r="X325" s="276"/>
      <c r="Y325" s="276"/>
      <c r="Z325" s="106"/>
      <c r="AA325" s="106">
        <f t="shared" si="27"/>
        <v>510</v>
      </c>
    </row>
    <row r="326" spans="1:27" ht="32.25" customHeight="1">
      <c r="A326" s="19" t="s">
        <v>193</v>
      </c>
      <c r="B326" s="147">
        <v>475</v>
      </c>
      <c r="C326" s="68" t="s">
        <v>53</v>
      </c>
      <c r="D326" s="69" t="s">
        <v>354</v>
      </c>
      <c r="E326" s="69" t="s">
        <v>192</v>
      </c>
      <c r="F326" s="70">
        <v>510</v>
      </c>
      <c r="G326" s="70"/>
      <c r="H326" s="106"/>
      <c r="I326" s="106">
        <f t="shared" si="33"/>
        <v>510</v>
      </c>
      <c r="J326" s="276"/>
      <c r="K326" s="276"/>
      <c r="L326" s="276"/>
      <c r="M326" s="276"/>
      <c r="N326" s="276"/>
      <c r="O326" s="276"/>
      <c r="P326" s="276"/>
      <c r="Q326" s="276"/>
      <c r="R326" s="276"/>
      <c r="S326" s="276"/>
      <c r="T326" s="276"/>
      <c r="U326" s="276"/>
      <c r="V326" s="276"/>
      <c r="W326" s="276"/>
      <c r="X326" s="276"/>
      <c r="Y326" s="276"/>
      <c r="Z326" s="106"/>
      <c r="AA326" s="106">
        <f t="shared" si="27"/>
        <v>510</v>
      </c>
    </row>
    <row r="327" spans="1:27" ht="30" customHeight="1">
      <c r="A327" s="24" t="s">
        <v>109</v>
      </c>
      <c r="B327" s="146">
        <v>475</v>
      </c>
      <c r="C327" s="66" t="s">
        <v>98</v>
      </c>
      <c r="D327" s="69"/>
      <c r="E327" s="69"/>
      <c r="F327" s="97">
        <f>F328</f>
        <v>1876.2</v>
      </c>
      <c r="G327" s="97"/>
      <c r="H327" s="106"/>
      <c r="I327" s="106">
        <f>F327+H327+G327</f>
        <v>1876.2</v>
      </c>
      <c r="J327" s="276"/>
      <c r="K327" s="276"/>
      <c r="L327" s="276"/>
      <c r="M327" s="276"/>
      <c r="N327" s="276"/>
      <c r="O327" s="276"/>
      <c r="P327" s="276"/>
      <c r="Q327" s="276"/>
      <c r="R327" s="276"/>
      <c r="S327" s="276"/>
      <c r="T327" s="276"/>
      <c r="U327" s="276"/>
      <c r="V327" s="276"/>
      <c r="W327" s="276"/>
      <c r="X327" s="276"/>
      <c r="Y327" s="276"/>
      <c r="Z327" s="106"/>
      <c r="AA327" s="106">
        <f t="shared" si="27"/>
        <v>1876.2</v>
      </c>
    </row>
    <row r="328" spans="1:27" ht="33.75" customHeight="1">
      <c r="A328" s="157" t="s">
        <v>697</v>
      </c>
      <c r="B328" s="146">
        <v>475</v>
      </c>
      <c r="C328" s="66" t="s">
        <v>98</v>
      </c>
      <c r="D328" s="67" t="s">
        <v>266</v>
      </c>
      <c r="E328" s="67"/>
      <c r="F328" s="97">
        <f t="shared" ref="F328:F331" si="34">SUM(F329)</f>
        <v>1876.2</v>
      </c>
      <c r="G328" s="97"/>
      <c r="H328" s="106"/>
      <c r="I328" s="106">
        <f t="shared" ref="I328:I332" si="35">F328+H328+G328</f>
        <v>1876.2</v>
      </c>
      <c r="J328" s="276"/>
      <c r="K328" s="276"/>
      <c r="L328" s="276"/>
      <c r="M328" s="276"/>
      <c r="N328" s="276"/>
      <c r="O328" s="276"/>
      <c r="P328" s="276"/>
      <c r="Q328" s="276"/>
      <c r="R328" s="276"/>
      <c r="S328" s="276"/>
      <c r="T328" s="276"/>
      <c r="U328" s="276"/>
      <c r="V328" s="276"/>
      <c r="W328" s="276"/>
      <c r="X328" s="276"/>
      <c r="Y328" s="276"/>
      <c r="Z328" s="106"/>
      <c r="AA328" s="106">
        <f t="shared" si="27"/>
        <v>1876.2</v>
      </c>
    </row>
    <row r="329" spans="1:27" ht="20.25" customHeight="1">
      <c r="A329" s="35" t="s">
        <v>12</v>
      </c>
      <c r="B329" s="147">
        <v>475</v>
      </c>
      <c r="C329" s="68" t="s">
        <v>98</v>
      </c>
      <c r="D329" s="69" t="s">
        <v>360</v>
      </c>
      <c r="E329" s="69"/>
      <c r="F329" s="70">
        <f t="shared" si="34"/>
        <v>1876.2</v>
      </c>
      <c r="G329" s="70"/>
      <c r="H329" s="106"/>
      <c r="I329" s="106">
        <f t="shared" si="35"/>
        <v>1876.2</v>
      </c>
      <c r="J329" s="276"/>
      <c r="K329" s="276"/>
      <c r="L329" s="276"/>
      <c r="M329" s="276"/>
      <c r="N329" s="276"/>
      <c r="O329" s="276"/>
      <c r="P329" s="276"/>
      <c r="Q329" s="276"/>
      <c r="R329" s="276"/>
      <c r="S329" s="276"/>
      <c r="T329" s="276"/>
      <c r="U329" s="276"/>
      <c r="V329" s="276"/>
      <c r="W329" s="276"/>
      <c r="X329" s="276"/>
      <c r="Y329" s="276"/>
      <c r="Z329" s="106"/>
      <c r="AA329" s="106">
        <f t="shared" si="27"/>
        <v>1876.2</v>
      </c>
    </row>
    <row r="330" spans="1:27" ht="30" customHeight="1">
      <c r="A330" s="35" t="s">
        <v>427</v>
      </c>
      <c r="B330" s="147">
        <v>475</v>
      </c>
      <c r="C330" s="68" t="s">
        <v>98</v>
      </c>
      <c r="D330" s="69" t="s">
        <v>428</v>
      </c>
      <c r="E330" s="69"/>
      <c r="F330" s="70">
        <f t="shared" si="34"/>
        <v>1876.2</v>
      </c>
      <c r="G330" s="70"/>
      <c r="H330" s="106"/>
      <c r="I330" s="106">
        <f t="shared" si="35"/>
        <v>1876.2</v>
      </c>
      <c r="J330" s="276"/>
      <c r="K330" s="276"/>
      <c r="L330" s="276"/>
      <c r="M330" s="276"/>
      <c r="N330" s="276"/>
      <c r="O330" s="276"/>
      <c r="P330" s="276"/>
      <c r="Q330" s="276"/>
      <c r="R330" s="276"/>
      <c r="S330" s="276"/>
      <c r="T330" s="276"/>
      <c r="U330" s="276"/>
      <c r="V330" s="276"/>
      <c r="W330" s="276"/>
      <c r="X330" s="276"/>
      <c r="Y330" s="276"/>
      <c r="Z330" s="106"/>
      <c r="AA330" s="106">
        <f t="shared" si="27"/>
        <v>1876.2</v>
      </c>
    </row>
    <row r="331" spans="1:27" ht="63.75">
      <c r="A331" s="19" t="s">
        <v>3</v>
      </c>
      <c r="B331" s="147">
        <v>475</v>
      </c>
      <c r="C331" s="68" t="s">
        <v>98</v>
      </c>
      <c r="D331" s="69" t="s">
        <v>429</v>
      </c>
      <c r="E331" s="69"/>
      <c r="F331" s="70">
        <f t="shared" si="34"/>
        <v>1876.2</v>
      </c>
      <c r="G331" s="70"/>
      <c r="H331" s="106"/>
      <c r="I331" s="106">
        <f t="shared" si="35"/>
        <v>1876.2</v>
      </c>
      <c r="J331" s="276"/>
      <c r="K331" s="276"/>
      <c r="L331" s="276"/>
      <c r="M331" s="276"/>
      <c r="N331" s="276"/>
      <c r="O331" s="276"/>
      <c r="P331" s="276"/>
      <c r="Q331" s="276"/>
      <c r="R331" s="276"/>
      <c r="S331" s="276"/>
      <c r="T331" s="276"/>
      <c r="U331" s="276"/>
      <c r="V331" s="276"/>
      <c r="W331" s="276"/>
      <c r="X331" s="276"/>
      <c r="Y331" s="276"/>
      <c r="Z331" s="106"/>
      <c r="AA331" s="106">
        <f t="shared" si="27"/>
        <v>1876.2</v>
      </c>
    </row>
    <row r="332" spans="1:27">
      <c r="A332" s="19" t="s">
        <v>145</v>
      </c>
      <c r="B332" s="147">
        <v>475</v>
      </c>
      <c r="C332" s="68" t="s">
        <v>98</v>
      </c>
      <c r="D332" s="69" t="s">
        <v>429</v>
      </c>
      <c r="E332" s="69" t="s">
        <v>536</v>
      </c>
      <c r="F332" s="98">
        <v>1876.2</v>
      </c>
      <c r="G332" s="98"/>
      <c r="H332" s="106"/>
      <c r="I332" s="106">
        <f t="shared" si="35"/>
        <v>1876.2</v>
      </c>
      <c r="J332" s="276"/>
      <c r="K332" s="276"/>
      <c r="L332" s="276"/>
      <c r="M332" s="276"/>
      <c r="N332" s="276"/>
      <c r="O332" s="276"/>
      <c r="P332" s="276"/>
      <c r="Q332" s="276"/>
      <c r="R332" s="276"/>
      <c r="S332" s="276"/>
      <c r="T332" s="276"/>
      <c r="U332" s="276"/>
      <c r="V332" s="276"/>
      <c r="W332" s="276"/>
      <c r="X332" s="276"/>
      <c r="Y332" s="276"/>
      <c r="Z332" s="106"/>
      <c r="AA332" s="106">
        <f t="shared" si="27"/>
        <v>1876.2</v>
      </c>
    </row>
    <row r="333" spans="1:27" ht="20.25" customHeight="1">
      <c r="A333" s="32" t="s">
        <v>108</v>
      </c>
      <c r="B333" s="146">
        <v>475</v>
      </c>
      <c r="C333" s="66" t="s">
        <v>93</v>
      </c>
      <c r="D333" s="67"/>
      <c r="E333" s="67"/>
      <c r="F333" s="97">
        <f>SUM(F334)</f>
        <v>3200</v>
      </c>
      <c r="G333" s="97"/>
      <c r="H333" s="106"/>
      <c r="I333" s="106">
        <f t="shared" ref="I333:I338" si="36">F333+H333</f>
        <v>3200</v>
      </c>
      <c r="J333" s="276"/>
      <c r="K333" s="276"/>
      <c r="L333" s="276"/>
      <c r="M333" s="276"/>
      <c r="N333" s="276"/>
      <c r="O333" s="276"/>
      <c r="P333" s="276"/>
      <c r="Q333" s="276"/>
      <c r="R333" s="276"/>
      <c r="S333" s="276"/>
      <c r="T333" s="276"/>
      <c r="U333" s="276"/>
      <c r="V333" s="276"/>
      <c r="W333" s="276"/>
      <c r="X333" s="276"/>
      <c r="Y333" s="276"/>
      <c r="Z333" s="106"/>
      <c r="AA333" s="106">
        <f t="shared" si="27"/>
        <v>3200</v>
      </c>
    </row>
    <row r="334" spans="1:27" ht="33" hidden="1" customHeight="1">
      <c r="A334" s="157" t="s">
        <v>697</v>
      </c>
      <c r="B334" s="146">
        <v>475</v>
      </c>
      <c r="C334" s="66" t="s">
        <v>93</v>
      </c>
      <c r="D334" s="67" t="s">
        <v>266</v>
      </c>
      <c r="E334" s="69"/>
      <c r="F334" s="97">
        <f>SUM(F335)</f>
        <v>3200</v>
      </c>
      <c r="G334" s="97"/>
      <c r="H334" s="106"/>
      <c r="I334" s="106">
        <f t="shared" si="36"/>
        <v>3200</v>
      </c>
      <c r="J334" s="276"/>
      <c r="K334" s="276"/>
      <c r="L334" s="276"/>
      <c r="M334" s="276"/>
      <c r="N334" s="276"/>
      <c r="O334" s="276"/>
      <c r="P334" s="276"/>
      <c r="Q334" s="276"/>
      <c r="R334" s="276"/>
      <c r="S334" s="276"/>
      <c r="T334" s="276"/>
      <c r="U334" s="276"/>
      <c r="V334" s="276"/>
      <c r="W334" s="276"/>
      <c r="X334" s="276"/>
      <c r="Y334" s="276"/>
      <c r="Z334" s="106"/>
      <c r="AA334" s="106">
        <f t="shared" si="27"/>
        <v>3200</v>
      </c>
    </row>
    <row r="335" spans="1:27" ht="21.75" hidden="1" customHeight="1">
      <c r="A335" s="35" t="s">
        <v>39</v>
      </c>
      <c r="B335" s="147">
        <v>475</v>
      </c>
      <c r="C335" s="68" t="s">
        <v>93</v>
      </c>
      <c r="D335" s="69" t="s">
        <v>361</v>
      </c>
      <c r="E335" s="69"/>
      <c r="F335" s="70">
        <f t="shared" ref="F335:F337" si="37">F336</f>
        <v>3200</v>
      </c>
      <c r="G335" s="70"/>
      <c r="H335" s="106"/>
      <c r="I335" s="106">
        <f t="shared" si="36"/>
        <v>3200</v>
      </c>
      <c r="J335" s="276"/>
      <c r="K335" s="276"/>
      <c r="L335" s="276"/>
      <c r="M335" s="276"/>
      <c r="N335" s="276"/>
      <c r="O335" s="276"/>
      <c r="P335" s="276"/>
      <c r="Q335" s="276"/>
      <c r="R335" s="276"/>
      <c r="S335" s="276"/>
      <c r="T335" s="276"/>
      <c r="U335" s="276"/>
      <c r="V335" s="276"/>
      <c r="W335" s="276"/>
      <c r="X335" s="276"/>
      <c r="Y335" s="276"/>
      <c r="Z335" s="106"/>
      <c r="AA335" s="106">
        <f t="shared" si="27"/>
        <v>3200</v>
      </c>
    </row>
    <row r="336" spans="1:27" ht="30" hidden="1" customHeight="1">
      <c r="A336" s="35" t="s">
        <v>427</v>
      </c>
      <c r="B336" s="147">
        <v>475</v>
      </c>
      <c r="C336" s="68" t="s">
        <v>93</v>
      </c>
      <c r="D336" s="69" t="s">
        <v>430</v>
      </c>
      <c r="E336" s="69"/>
      <c r="F336" s="70">
        <f t="shared" si="37"/>
        <v>3200</v>
      </c>
      <c r="G336" s="70"/>
      <c r="H336" s="106"/>
      <c r="I336" s="106">
        <f t="shared" si="36"/>
        <v>3200</v>
      </c>
      <c r="J336" s="276"/>
      <c r="K336" s="276"/>
      <c r="L336" s="276"/>
      <c r="M336" s="276"/>
      <c r="N336" s="276"/>
      <c r="O336" s="276"/>
      <c r="P336" s="276"/>
      <c r="Q336" s="276"/>
      <c r="R336" s="276"/>
      <c r="S336" s="276"/>
      <c r="T336" s="276"/>
      <c r="U336" s="276"/>
      <c r="V336" s="276"/>
      <c r="W336" s="276"/>
      <c r="X336" s="276"/>
      <c r="Y336" s="276"/>
      <c r="Z336" s="106"/>
      <c r="AA336" s="106">
        <f t="shared" si="27"/>
        <v>3200</v>
      </c>
    </row>
    <row r="337" spans="1:27" ht="84" hidden="1">
      <c r="A337" s="63" t="s">
        <v>280</v>
      </c>
      <c r="B337" s="147">
        <v>475</v>
      </c>
      <c r="C337" s="68" t="s">
        <v>93</v>
      </c>
      <c r="D337" s="69" t="s">
        <v>431</v>
      </c>
      <c r="E337" s="67"/>
      <c r="F337" s="70">
        <f t="shared" si="37"/>
        <v>3200</v>
      </c>
      <c r="G337" s="70"/>
      <c r="H337" s="106"/>
      <c r="I337" s="106">
        <f t="shared" si="36"/>
        <v>3200</v>
      </c>
      <c r="J337" s="276"/>
      <c r="K337" s="276"/>
      <c r="L337" s="276"/>
      <c r="M337" s="276"/>
      <c r="N337" s="276"/>
      <c r="O337" s="276"/>
      <c r="P337" s="276"/>
      <c r="Q337" s="276"/>
      <c r="R337" s="276"/>
      <c r="S337" s="276"/>
      <c r="T337" s="276"/>
      <c r="U337" s="276"/>
      <c r="V337" s="276"/>
      <c r="W337" s="276"/>
      <c r="X337" s="276"/>
      <c r="Y337" s="276"/>
      <c r="Z337" s="106"/>
      <c r="AA337" s="106">
        <f t="shared" ref="AA337:AA340" si="38">I337+Z337</f>
        <v>3200</v>
      </c>
    </row>
    <row r="338" spans="1:27" hidden="1">
      <c r="A338" s="19" t="s">
        <v>145</v>
      </c>
      <c r="B338" s="147">
        <v>475</v>
      </c>
      <c r="C338" s="68" t="s">
        <v>93</v>
      </c>
      <c r="D338" s="69" t="s">
        <v>431</v>
      </c>
      <c r="E338" s="69" t="s">
        <v>480</v>
      </c>
      <c r="F338" s="98">
        <v>3200</v>
      </c>
      <c r="G338" s="98"/>
      <c r="H338" s="106"/>
      <c r="I338" s="106">
        <f t="shared" si="36"/>
        <v>3200</v>
      </c>
      <c r="J338" s="276"/>
      <c r="K338" s="276"/>
      <c r="L338" s="276"/>
      <c r="M338" s="276"/>
      <c r="N338" s="276"/>
      <c r="O338" s="276"/>
      <c r="P338" s="276"/>
      <c r="Q338" s="276"/>
      <c r="R338" s="276"/>
      <c r="S338" s="276"/>
      <c r="T338" s="276"/>
      <c r="U338" s="276"/>
      <c r="V338" s="276"/>
      <c r="W338" s="276"/>
      <c r="X338" s="276"/>
      <c r="Y338" s="276"/>
      <c r="Z338" s="106"/>
      <c r="AA338" s="106">
        <f t="shared" si="38"/>
        <v>3200</v>
      </c>
    </row>
    <row r="339" spans="1:27" ht="32.25" customHeight="1">
      <c r="A339" s="62" t="s">
        <v>94</v>
      </c>
      <c r="B339" s="146">
        <v>476</v>
      </c>
      <c r="C339" s="68"/>
      <c r="D339" s="69"/>
      <c r="E339" s="69"/>
      <c r="F339" s="97">
        <f>SUM(F345+F340)</f>
        <v>19220</v>
      </c>
      <c r="G339" s="97"/>
      <c r="H339" s="97">
        <f>SUM(H345+H340)</f>
        <v>50</v>
      </c>
      <c r="I339" s="97">
        <f>SUM(I345+I340)</f>
        <v>19270</v>
      </c>
      <c r="J339" s="276"/>
      <c r="K339" s="276"/>
      <c r="L339" s="276"/>
      <c r="M339" s="276"/>
      <c r="N339" s="276"/>
      <c r="O339" s="276"/>
      <c r="P339" s="276"/>
      <c r="Q339" s="276"/>
      <c r="R339" s="276"/>
      <c r="S339" s="276"/>
      <c r="T339" s="276"/>
      <c r="U339" s="276"/>
      <c r="V339" s="276"/>
      <c r="W339" s="276"/>
      <c r="X339" s="276"/>
      <c r="Y339" s="276"/>
      <c r="Z339" s="106"/>
      <c r="AA339" s="106">
        <f>I339+Z339</f>
        <v>19270</v>
      </c>
    </row>
    <row r="340" spans="1:27" ht="18.75" customHeight="1">
      <c r="A340" s="24" t="s">
        <v>293</v>
      </c>
      <c r="B340" s="146">
        <v>476</v>
      </c>
      <c r="C340" s="66" t="s">
        <v>95</v>
      </c>
      <c r="D340" s="67"/>
      <c r="E340" s="67"/>
      <c r="F340" s="97">
        <f>SUM(F341)</f>
        <v>650</v>
      </c>
      <c r="G340" s="97"/>
      <c r="H340" s="105">
        <f>H341</f>
        <v>50</v>
      </c>
      <c r="I340" s="105">
        <f>F340+H340</f>
        <v>700</v>
      </c>
      <c r="J340" s="276"/>
      <c r="K340" s="276"/>
      <c r="L340" s="276"/>
      <c r="M340" s="276"/>
      <c r="N340" s="276"/>
      <c r="O340" s="276"/>
      <c r="P340" s="276"/>
      <c r="Q340" s="276"/>
      <c r="R340" s="276"/>
      <c r="S340" s="276"/>
      <c r="T340" s="276"/>
      <c r="U340" s="276"/>
      <c r="V340" s="276"/>
      <c r="W340" s="276"/>
      <c r="X340" s="276"/>
      <c r="Y340" s="276"/>
      <c r="Z340" s="106"/>
      <c r="AA340" s="106">
        <f t="shared" si="38"/>
        <v>700</v>
      </c>
    </row>
    <row r="341" spans="1:27" ht="45.75" customHeight="1">
      <c r="A341" s="157" t="s">
        <v>674</v>
      </c>
      <c r="B341" s="146">
        <v>476</v>
      </c>
      <c r="C341" s="66" t="s">
        <v>95</v>
      </c>
      <c r="D341" s="67" t="s">
        <v>362</v>
      </c>
      <c r="E341" s="67"/>
      <c r="F341" s="97">
        <f>SUM(F343)</f>
        <v>650</v>
      </c>
      <c r="G341" s="97"/>
      <c r="H341" s="105">
        <f>H342</f>
        <v>50</v>
      </c>
      <c r="I341" s="105">
        <f>F341+H341</f>
        <v>700</v>
      </c>
      <c r="J341" s="276"/>
      <c r="K341" s="276"/>
      <c r="L341" s="276"/>
      <c r="M341" s="276"/>
      <c r="N341" s="276"/>
      <c r="O341" s="276"/>
      <c r="P341" s="276"/>
      <c r="Q341" s="276"/>
      <c r="R341" s="276"/>
      <c r="S341" s="276"/>
      <c r="T341" s="276"/>
      <c r="U341" s="276"/>
      <c r="V341" s="276"/>
      <c r="W341" s="276"/>
      <c r="X341" s="276"/>
      <c r="Y341" s="276"/>
      <c r="Z341" s="106"/>
      <c r="AA341" s="106">
        <f t="shared" ref="AA341:AA401" si="39">I341+Z341</f>
        <v>700</v>
      </c>
    </row>
    <row r="342" spans="1:27" ht="33.75" customHeight="1">
      <c r="A342" s="35" t="s">
        <v>416</v>
      </c>
      <c r="B342" s="147">
        <v>476</v>
      </c>
      <c r="C342" s="68" t="s">
        <v>95</v>
      </c>
      <c r="D342" s="69" t="s">
        <v>426</v>
      </c>
      <c r="E342" s="67"/>
      <c r="F342" s="70">
        <f>F343</f>
        <v>650</v>
      </c>
      <c r="G342" s="70"/>
      <c r="H342" s="106">
        <f>H343</f>
        <v>50</v>
      </c>
      <c r="I342" s="106">
        <f>F342+H342</f>
        <v>700</v>
      </c>
      <c r="J342" s="276"/>
      <c r="K342" s="276"/>
      <c r="L342" s="276"/>
      <c r="M342" s="276"/>
      <c r="N342" s="276"/>
      <c r="O342" s="276"/>
      <c r="P342" s="276"/>
      <c r="Q342" s="276"/>
      <c r="R342" s="276"/>
      <c r="S342" s="276"/>
      <c r="T342" s="276"/>
      <c r="U342" s="276"/>
      <c r="V342" s="276"/>
      <c r="W342" s="276"/>
      <c r="X342" s="276"/>
      <c r="Y342" s="276"/>
      <c r="Z342" s="106"/>
      <c r="AA342" s="106">
        <f t="shared" si="39"/>
        <v>700</v>
      </c>
    </row>
    <row r="343" spans="1:27" ht="18.75" customHeight="1">
      <c r="A343" s="19" t="s">
        <v>11</v>
      </c>
      <c r="B343" s="147">
        <v>476</v>
      </c>
      <c r="C343" s="68" t="s">
        <v>95</v>
      </c>
      <c r="D343" s="69" t="s">
        <v>417</v>
      </c>
      <c r="E343" s="69"/>
      <c r="F343" s="70">
        <f>SUM(F344)</f>
        <v>650</v>
      </c>
      <c r="G343" s="70"/>
      <c r="H343" s="106">
        <f>H344</f>
        <v>50</v>
      </c>
      <c r="I343" s="106">
        <f>F343+H343</f>
        <v>700</v>
      </c>
      <c r="J343" s="276"/>
      <c r="K343" s="276"/>
      <c r="L343" s="276"/>
      <c r="M343" s="276"/>
      <c r="N343" s="276"/>
      <c r="O343" s="276"/>
      <c r="P343" s="276"/>
      <c r="Q343" s="276"/>
      <c r="R343" s="276"/>
      <c r="S343" s="276"/>
      <c r="T343" s="276"/>
      <c r="U343" s="276"/>
      <c r="V343" s="276"/>
      <c r="W343" s="276"/>
      <c r="X343" s="276"/>
      <c r="Y343" s="276"/>
      <c r="Z343" s="106"/>
      <c r="AA343" s="106">
        <f t="shared" si="39"/>
        <v>700</v>
      </c>
    </row>
    <row r="344" spans="1:27" ht="38.25">
      <c r="A344" s="26" t="s">
        <v>193</v>
      </c>
      <c r="B344" s="147">
        <v>476</v>
      </c>
      <c r="C344" s="68" t="s">
        <v>95</v>
      </c>
      <c r="D344" s="69" t="s">
        <v>417</v>
      </c>
      <c r="E344" s="69" t="s">
        <v>192</v>
      </c>
      <c r="F344" s="70">
        <v>650</v>
      </c>
      <c r="G344" s="70"/>
      <c r="H344" s="106">
        <v>50</v>
      </c>
      <c r="I344" s="106">
        <f>F344+H344</f>
        <v>700</v>
      </c>
      <c r="J344" s="276"/>
      <c r="K344" s="276"/>
      <c r="L344" s="276"/>
      <c r="M344" s="276"/>
      <c r="N344" s="276"/>
      <c r="O344" s="276"/>
      <c r="P344" s="276"/>
      <c r="Q344" s="276"/>
      <c r="R344" s="276"/>
      <c r="S344" s="276"/>
      <c r="T344" s="276"/>
      <c r="U344" s="276"/>
      <c r="V344" s="276"/>
      <c r="W344" s="276"/>
      <c r="X344" s="276"/>
      <c r="Y344" s="276"/>
      <c r="Z344" s="106"/>
      <c r="AA344" s="106">
        <f t="shared" si="39"/>
        <v>700</v>
      </c>
    </row>
    <row r="345" spans="1:27" ht="21" customHeight="1">
      <c r="A345" s="24" t="s">
        <v>164</v>
      </c>
      <c r="B345" s="146">
        <v>476</v>
      </c>
      <c r="C345" s="66" t="s">
        <v>96</v>
      </c>
      <c r="D345" s="67"/>
      <c r="E345" s="67"/>
      <c r="F345" s="97">
        <f>SUM(F346)</f>
        <v>18570</v>
      </c>
      <c r="G345" s="97"/>
      <c r="H345" s="106"/>
      <c r="I345" s="105">
        <f t="shared" ref="I345:I404" si="40">F345+H345</f>
        <v>18570</v>
      </c>
      <c r="J345" s="276"/>
      <c r="K345" s="276"/>
      <c r="L345" s="276"/>
      <c r="M345" s="276"/>
      <c r="N345" s="276"/>
      <c r="O345" s="276"/>
      <c r="P345" s="276"/>
      <c r="Q345" s="276"/>
      <c r="R345" s="276"/>
      <c r="S345" s="276"/>
      <c r="T345" s="276"/>
      <c r="U345" s="276"/>
      <c r="V345" s="276"/>
      <c r="W345" s="276"/>
      <c r="X345" s="276"/>
      <c r="Y345" s="276"/>
      <c r="Z345" s="106"/>
      <c r="AA345" s="105">
        <f t="shared" si="39"/>
        <v>18570</v>
      </c>
    </row>
    <row r="346" spans="1:27" ht="23.25" customHeight="1">
      <c r="A346" s="24" t="s">
        <v>97</v>
      </c>
      <c r="B346" s="146">
        <v>476</v>
      </c>
      <c r="C346" s="66" t="s">
        <v>330</v>
      </c>
      <c r="D346" s="67"/>
      <c r="E346" s="67"/>
      <c r="F346" s="97">
        <f>SUM(F347)</f>
        <v>18570</v>
      </c>
      <c r="G346" s="97"/>
      <c r="H346" s="106"/>
      <c r="I346" s="105">
        <f t="shared" si="40"/>
        <v>18570</v>
      </c>
      <c r="J346" s="276"/>
      <c r="K346" s="276"/>
      <c r="L346" s="276"/>
      <c r="M346" s="276"/>
      <c r="N346" s="276"/>
      <c r="O346" s="276"/>
      <c r="P346" s="276"/>
      <c r="Q346" s="276"/>
      <c r="R346" s="276"/>
      <c r="S346" s="276"/>
      <c r="T346" s="276"/>
      <c r="U346" s="276"/>
      <c r="V346" s="276"/>
      <c r="W346" s="276"/>
      <c r="X346" s="276"/>
      <c r="Y346" s="276"/>
      <c r="Z346" s="106"/>
      <c r="AA346" s="105">
        <f t="shared" si="39"/>
        <v>18570</v>
      </c>
    </row>
    <row r="347" spans="1:27" ht="42.75" customHeight="1">
      <c r="A347" s="157" t="s">
        <v>674</v>
      </c>
      <c r="B347" s="146">
        <v>476</v>
      </c>
      <c r="C347" s="66" t="s">
        <v>330</v>
      </c>
      <c r="D347" s="67" t="s">
        <v>362</v>
      </c>
      <c r="E347" s="67"/>
      <c r="F347" s="97">
        <f>SUM(F351,F349,F353)</f>
        <v>18570</v>
      </c>
      <c r="G347" s="97"/>
      <c r="H347" s="106"/>
      <c r="I347" s="105">
        <f t="shared" si="40"/>
        <v>18570</v>
      </c>
      <c r="J347" s="276"/>
      <c r="K347" s="276"/>
      <c r="L347" s="276"/>
      <c r="M347" s="276"/>
      <c r="N347" s="276"/>
      <c r="O347" s="276"/>
      <c r="P347" s="276"/>
      <c r="Q347" s="276"/>
      <c r="R347" s="276"/>
      <c r="S347" s="276"/>
      <c r="T347" s="276"/>
      <c r="U347" s="276"/>
      <c r="V347" s="276"/>
      <c r="W347" s="276"/>
      <c r="X347" s="276"/>
      <c r="Y347" s="276"/>
      <c r="Z347" s="106"/>
      <c r="AA347" s="105">
        <f t="shared" si="39"/>
        <v>18570</v>
      </c>
    </row>
    <row r="348" spans="1:27" ht="30.75" customHeight="1">
      <c r="A348" s="33" t="s">
        <v>425</v>
      </c>
      <c r="B348" s="147">
        <v>476</v>
      </c>
      <c r="C348" s="68" t="s">
        <v>330</v>
      </c>
      <c r="D348" s="69" t="s">
        <v>455</v>
      </c>
      <c r="E348" s="67"/>
      <c r="F348" s="70">
        <f>SUM(F350,F352,F353)</f>
        <v>18570</v>
      </c>
      <c r="G348" s="70"/>
      <c r="H348" s="106"/>
      <c r="I348" s="106">
        <f t="shared" si="40"/>
        <v>18570</v>
      </c>
      <c r="J348" s="276"/>
      <c r="K348" s="276"/>
      <c r="L348" s="276"/>
      <c r="M348" s="276"/>
      <c r="N348" s="276"/>
      <c r="O348" s="276"/>
      <c r="P348" s="276"/>
      <c r="Q348" s="276"/>
      <c r="R348" s="276"/>
      <c r="S348" s="276"/>
      <c r="T348" s="276"/>
      <c r="U348" s="276"/>
      <c r="V348" s="276"/>
      <c r="W348" s="276"/>
      <c r="X348" s="276"/>
      <c r="Y348" s="276"/>
      <c r="Z348" s="106"/>
      <c r="AA348" s="106">
        <f t="shared" si="39"/>
        <v>18570</v>
      </c>
    </row>
    <row r="349" spans="1:27" ht="19.5" customHeight="1">
      <c r="A349" s="64" t="s">
        <v>465</v>
      </c>
      <c r="B349" s="69" t="s">
        <v>228</v>
      </c>
      <c r="C349" s="69" t="s">
        <v>330</v>
      </c>
      <c r="D349" s="69" t="s">
        <v>456</v>
      </c>
      <c r="E349" s="69"/>
      <c r="F349" s="70">
        <f>SUM(F350)</f>
        <v>2200</v>
      </c>
      <c r="G349" s="70"/>
      <c r="H349" s="106"/>
      <c r="I349" s="106">
        <f t="shared" si="40"/>
        <v>2200</v>
      </c>
      <c r="J349" s="276"/>
      <c r="K349" s="276"/>
      <c r="L349" s="276"/>
      <c r="M349" s="276"/>
      <c r="N349" s="276"/>
      <c r="O349" s="276"/>
      <c r="P349" s="276"/>
      <c r="Q349" s="276"/>
      <c r="R349" s="276"/>
      <c r="S349" s="276"/>
      <c r="T349" s="276"/>
      <c r="U349" s="276"/>
      <c r="V349" s="276"/>
      <c r="W349" s="276"/>
      <c r="X349" s="276"/>
      <c r="Y349" s="276"/>
      <c r="Z349" s="106"/>
      <c r="AA349" s="106">
        <f t="shared" si="39"/>
        <v>2200</v>
      </c>
    </row>
    <row r="350" spans="1:27" ht="38.25">
      <c r="A350" s="26" t="s">
        <v>193</v>
      </c>
      <c r="B350" s="69" t="s">
        <v>228</v>
      </c>
      <c r="C350" s="69" t="s">
        <v>330</v>
      </c>
      <c r="D350" s="69" t="s">
        <v>456</v>
      </c>
      <c r="E350" s="69" t="s">
        <v>192</v>
      </c>
      <c r="F350" s="70">
        <v>2200</v>
      </c>
      <c r="G350" s="70"/>
      <c r="H350" s="106"/>
      <c r="I350" s="106">
        <f t="shared" si="40"/>
        <v>2200</v>
      </c>
      <c r="J350" s="276"/>
      <c r="K350" s="276"/>
      <c r="L350" s="276"/>
      <c r="M350" s="276"/>
      <c r="N350" s="276"/>
      <c r="O350" s="276"/>
      <c r="P350" s="276"/>
      <c r="Q350" s="276"/>
      <c r="R350" s="276"/>
      <c r="S350" s="276"/>
      <c r="T350" s="276"/>
      <c r="U350" s="276"/>
      <c r="V350" s="276"/>
      <c r="W350" s="276"/>
      <c r="X350" s="276"/>
      <c r="Y350" s="276"/>
      <c r="Z350" s="106"/>
      <c r="AA350" s="106">
        <f t="shared" si="39"/>
        <v>2200</v>
      </c>
    </row>
    <row r="351" spans="1:27">
      <c r="A351" s="64" t="s">
        <v>464</v>
      </c>
      <c r="B351" s="69" t="s">
        <v>228</v>
      </c>
      <c r="C351" s="69" t="s">
        <v>330</v>
      </c>
      <c r="D351" s="69" t="s">
        <v>457</v>
      </c>
      <c r="E351" s="69"/>
      <c r="F351" s="70">
        <f>F352</f>
        <v>1476</v>
      </c>
      <c r="G351" s="70"/>
      <c r="H351" s="106"/>
      <c r="I351" s="106">
        <f t="shared" si="40"/>
        <v>1476</v>
      </c>
      <c r="J351" s="276"/>
      <c r="K351" s="276"/>
      <c r="L351" s="276"/>
      <c r="M351" s="276"/>
      <c r="N351" s="276"/>
      <c r="O351" s="276"/>
      <c r="P351" s="276"/>
      <c r="Q351" s="276"/>
      <c r="R351" s="276"/>
      <c r="S351" s="276"/>
      <c r="T351" s="276"/>
      <c r="U351" s="276"/>
      <c r="V351" s="276"/>
      <c r="W351" s="276"/>
      <c r="X351" s="276"/>
      <c r="Y351" s="276"/>
      <c r="Z351" s="106"/>
      <c r="AA351" s="106">
        <f t="shared" si="39"/>
        <v>1476</v>
      </c>
    </row>
    <row r="352" spans="1:27">
      <c r="A352" s="19" t="s">
        <v>463</v>
      </c>
      <c r="B352" s="147">
        <v>476</v>
      </c>
      <c r="C352" s="68" t="s">
        <v>330</v>
      </c>
      <c r="D352" s="69" t="s">
        <v>457</v>
      </c>
      <c r="E352" s="69" t="s">
        <v>461</v>
      </c>
      <c r="F352" s="70">
        <v>1476</v>
      </c>
      <c r="G352" s="70"/>
      <c r="H352" s="106"/>
      <c r="I352" s="106">
        <f t="shared" si="40"/>
        <v>1476</v>
      </c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106"/>
      <c r="AA352" s="106">
        <f t="shared" si="39"/>
        <v>1476</v>
      </c>
    </row>
    <row r="353" spans="1:27">
      <c r="A353" s="64" t="s">
        <v>468</v>
      </c>
      <c r="B353" s="147">
        <v>476</v>
      </c>
      <c r="C353" s="68"/>
      <c r="D353" s="69"/>
      <c r="E353" s="69"/>
      <c r="F353" s="70">
        <f>F357+F358+F354</f>
        <v>14894</v>
      </c>
      <c r="G353" s="70"/>
      <c r="H353" s="106"/>
      <c r="I353" s="106">
        <f t="shared" si="40"/>
        <v>14894</v>
      </c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106"/>
      <c r="AA353" s="106">
        <f t="shared" si="39"/>
        <v>14894</v>
      </c>
    </row>
    <row r="354" spans="1:27" ht="25.5">
      <c r="A354" s="24" t="s">
        <v>203</v>
      </c>
      <c r="B354" s="147">
        <v>476</v>
      </c>
      <c r="C354" s="69" t="s">
        <v>466</v>
      </c>
      <c r="D354" s="69"/>
      <c r="E354" s="69"/>
      <c r="F354" s="70">
        <f>F355</f>
        <v>1792</v>
      </c>
      <c r="G354" s="70"/>
      <c r="H354" s="106"/>
      <c r="I354" s="106">
        <f t="shared" si="40"/>
        <v>1792</v>
      </c>
      <c r="J354" s="276"/>
      <c r="K354" s="276"/>
      <c r="L354" s="276"/>
      <c r="M354" s="276"/>
      <c r="N354" s="276"/>
      <c r="O354" s="276"/>
      <c r="P354" s="276"/>
      <c r="Q354" s="276"/>
      <c r="R354" s="276"/>
      <c r="S354" s="276"/>
      <c r="T354" s="276"/>
      <c r="U354" s="276"/>
      <c r="V354" s="276"/>
      <c r="W354" s="276"/>
      <c r="X354" s="276"/>
      <c r="Y354" s="276"/>
      <c r="Z354" s="106"/>
      <c r="AA354" s="106">
        <f t="shared" si="39"/>
        <v>1792</v>
      </c>
    </row>
    <row r="355" spans="1:27" ht="25.5">
      <c r="A355" s="26" t="s">
        <v>639</v>
      </c>
      <c r="B355" s="147">
        <v>476</v>
      </c>
      <c r="C355" s="69" t="s">
        <v>466</v>
      </c>
      <c r="D355" s="75" t="s">
        <v>640</v>
      </c>
      <c r="E355" s="69"/>
      <c r="F355" s="70">
        <f>F356</f>
        <v>1792</v>
      </c>
      <c r="G355" s="70"/>
      <c r="H355" s="106"/>
      <c r="I355" s="106">
        <f t="shared" si="40"/>
        <v>1792</v>
      </c>
      <c r="J355" s="276"/>
      <c r="K355" s="276"/>
      <c r="L355" s="276"/>
      <c r="M355" s="276"/>
      <c r="N355" s="276"/>
      <c r="O355" s="276"/>
      <c r="P355" s="276"/>
      <c r="Q355" s="276"/>
      <c r="R355" s="276"/>
      <c r="S355" s="276"/>
      <c r="T355" s="276"/>
      <c r="U355" s="276"/>
      <c r="V355" s="276"/>
      <c r="W355" s="276"/>
      <c r="X355" s="276"/>
      <c r="Y355" s="276"/>
      <c r="Z355" s="106"/>
      <c r="AA355" s="106">
        <f t="shared" si="39"/>
        <v>1792</v>
      </c>
    </row>
    <row r="356" spans="1:27">
      <c r="A356" s="58" t="s">
        <v>463</v>
      </c>
      <c r="B356" s="147">
        <v>476</v>
      </c>
      <c r="C356" s="69" t="s">
        <v>466</v>
      </c>
      <c r="D356" s="75" t="s">
        <v>640</v>
      </c>
      <c r="E356" s="69" t="s">
        <v>461</v>
      </c>
      <c r="F356" s="70">
        <v>1792</v>
      </c>
      <c r="G356" s="70"/>
      <c r="H356" s="106"/>
      <c r="I356" s="106">
        <f t="shared" si="40"/>
        <v>1792</v>
      </c>
      <c r="J356" s="276"/>
      <c r="K356" s="276"/>
      <c r="L356" s="276"/>
      <c r="M356" s="276"/>
      <c r="N356" s="276"/>
      <c r="O356" s="276"/>
      <c r="P356" s="276"/>
      <c r="Q356" s="276"/>
      <c r="R356" s="276"/>
      <c r="S356" s="276"/>
      <c r="T356" s="276"/>
      <c r="U356" s="276"/>
      <c r="V356" s="276"/>
      <c r="W356" s="276"/>
      <c r="X356" s="276"/>
      <c r="Y356" s="276"/>
      <c r="Z356" s="106"/>
      <c r="AA356" s="106">
        <f t="shared" si="39"/>
        <v>1792</v>
      </c>
    </row>
    <row r="357" spans="1:27">
      <c r="A357" s="19" t="s">
        <v>463</v>
      </c>
      <c r="B357" s="147">
        <v>476</v>
      </c>
      <c r="C357" s="68" t="s">
        <v>330</v>
      </c>
      <c r="D357" s="69" t="s">
        <v>458</v>
      </c>
      <c r="E357" s="69" t="s">
        <v>461</v>
      </c>
      <c r="F357" s="70">
        <v>12602</v>
      </c>
      <c r="G357" s="70"/>
      <c r="H357" s="106"/>
      <c r="I357" s="106">
        <f t="shared" si="40"/>
        <v>12602</v>
      </c>
      <c r="J357" s="276"/>
      <c r="K357" s="276"/>
      <c r="L357" s="276"/>
      <c r="M357" s="276"/>
      <c r="N357" s="276"/>
      <c r="O357" s="276"/>
      <c r="P357" s="276"/>
      <c r="Q357" s="276"/>
      <c r="R357" s="276"/>
      <c r="S357" s="276"/>
      <c r="T357" s="276"/>
      <c r="U357" s="276"/>
      <c r="V357" s="276"/>
      <c r="W357" s="276"/>
      <c r="X357" s="276"/>
      <c r="Y357" s="276"/>
      <c r="Z357" s="106"/>
      <c r="AA357" s="106">
        <f t="shared" si="39"/>
        <v>12602</v>
      </c>
    </row>
    <row r="358" spans="1:27">
      <c r="A358" s="19" t="s">
        <v>557</v>
      </c>
      <c r="B358" s="147">
        <v>476</v>
      </c>
      <c r="C358" s="68" t="s">
        <v>330</v>
      </c>
      <c r="D358" s="69" t="s">
        <v>558</v>
      </c>
      <c r="E358" s="69" t="s">
        <v>461</v>
      </c>
      <c r="F358" s="70">
        <v>500</v>
      </c>
      <c r="G358" s="70"/>
      <c r="H358" s="106"/>
      <c r="I358" s="106">
        <f t="shared" si="40"/>
        <v>500</v>
      </c>
      <c r="J358" s="276"/>
      <c r="K358" s="276"/>
      <c r="L358" s="276"/>
      <c r="M358" s="276"/>
      <c r="N358" s="276"/>
      <c r="O358" s="276"/>
      <c r="P358" s="276"/>
      <c r="Q358" s="276"/>
      <c r="R358" s="276"/>
      <c r="S358" s="276"/>
      <c r="T358" s="276"/>
      <c r="U358" s="276"/>
      <c r="V358" s="276"/>
      <c r="W358" s="276"/>
      <c r="X358" s="276"/>
      <c r="Y358" s="276"/>
      <c r="Z358" s="106"/>
      <c r="AA358" s="106">
        <f t="shared" si="39"/>
        <v>500</v>
      </c>
    </row>
    <row r="359" spans="1:27" ht="27" customHeight="1">
      <c r="A359" s="39" t="s">
        <v>99</v>
      </c>
      <c r="B359" s="96">
        <v>477</v>
      </c>
      <c r="C359" s="68"/>
      <c r="D359" s="75"/>
      <c r="E359" s="75"/>
      <c r="F359" s="158">
        <f>SUM(F360,F369)</f>
        <v>98499</v>
      </c>
      <c r="G359" s="158">
        <f>SUM(G360,G369)</f>
        <v>3123</v>
      </c>
      <c r="H359" s="158">
        <f>SUM(H360,H369)</f>
        <v>1500</v>
      </c>
      <c r="I359" s="105">
        <f>F359+H359+G359</f>
        <v>103122</v>
      </c>
      <c r="J359" s="276"/>
      <c r="K359" s="276"/>
      <c r="L359" s="276"/>
      <c r="M359" s="276"/>
      <c r="N359" s="276"/>
      <c r="O359" s="276"/>
      <c r="P359" s="276"/>
      <c r="Q359" s="276"/>
      <c r="R359" s="276"/>
      <c r="S359" s="276"/>
      <c r="T359" s="276"/>
      <c r="U359" s="276"/>
      <c r="V359" s="276"/>
      <c r="W359" s="276"/>
      <c r="X359" s="276"/>
      <c r="Y359" s="276"/>
      <c r="Z359" s="105">
        <v>40</v>
      </c>
      <c r="AA359" s="105">
        <f t="shared" si="39"/>
        <v>103162</v>
      </c>
    </row>
    <row r="360" spans="1:27">
      <c r="A360" s="43" t="s">
        <v>163</v>
      </c>
      <c r="B360" s="96">
        <v>477</v>
      </c>
      <c r="C360" s="66" t="s">
        <v>162</v>
      </c>
      <c r="D360" s="75"/>
      <c r="E360" s="75"/>
      <c r="F360" s="158">
        <f t="shared" ref="F360:F362" si="41">SUM(F361)</f>
        <v>28077.7</v>
      </c>
      <c r="G360" s="158"/>
      <c r="H360" s="106"/>
      <c r="I360" s="105">
        <f t="shared" si="40"/>
        <v>28077.7</v>
      </c>
      <c r="J360" s="276"/>
      <c r="K360" s="276"/>
      <c r="L360" s="276"/>
      <c r="M360" s="276"/>
      <c r="N360" s="276"/>
      <c r="O360" s="276"/>
      <c r="P360" s="276"/>
      <c r="Q360" s="276"/>
      <c r="R360" s="276"/>
      <c r="S360" s="276"/>
      <c r="T360" s="276"/>
      <c r="U360" s="276"/>
      <c r="V360" s="276"/>
      <c r="W360" s="276"/>
      <c r="X360" s="276"/>
      <c r="Y360" s="276"/>
      <c r="Z360" s="106"/>
      <c r="AA360" s="105">
        <f t="shared" si="39"/>
        <v>28077.7</v>
      </c>
    </row>
    <row r="361" spans="1:27">
      <c r="A361" s="40" t="s">
        <v>292</v>
      </c>
      <c r="B361" s="96">
        <v>477</v>
      </c>
      <c r="C361" s="67" t="s">
        <v>466</v>
      </c>
      <c r="D361" s="133"/>
      <c r="E361" s="133"/>
      <c r="F361" s="158">
        <f t="shared" si="41"/>
        <v>28077.7</v>
      </c>
      <c r="G361" s="158"/>
      <c r="H361" s="106"/>
      <c r="I361" s="105">
        <f t="shared" si="40"/>
        <v>28077.7</v>
      </c>
      <c r="J361" s="276"/>
      <c r="K361" s="276"/>
      <c r="L361" s="276"/>
      <c r="M361" s="276"/>
      <c r="N361" s="276"/>
      <c r="O361" s="276"/>
      <c r="P361" s="276"/>
      <c r="Q361" s="276"/>
      <c r="R361" s="276"/>
      <c r="S361" s="276"/>
      <c r="T361" s="276"/>
      <c r="U361" s="276"/>
      <c r="V361" s="276"/>
      <c r="W361" s="276"/>
      <c r="X361" s="276"/>
      <c r="Y361" s="276"/>
      <c r="Z361" s="106"/>
      <c r="AA361" s="105">
        <f t="shared" si="39"/>
        <v>28077.7</v>
      </c>
    </row>
    <row r="362" spans="1:27" ht="38.25">
      <c r="A362" s="40" t="s">
        <v>677</v>
      </c>
      <c r="B362" s="96">
        <v>477</v>
      </c>
      <c r="C362" s="67" t="s">
        <v>466</v>
      </c>
      <c r="D362" s="133" t="s">
        <v>344</v>
      </c>
      <c r="E362" s="75"/>
      <c r="F362" s="158">
        <f t="shared" si="41"/>
        <v>28077.7</v>
      </c>
      <c r="G362" s="158"/>
      <c r="H362" s="106"/>
      <c r="I362" s="105">
        <f t="shared" si="40"/>
        <v>28077.7</v>
      </c>
      <c r="J362" s="276"/>
      <c r="K362" s="276"/>
      <c r="L362" s="276"/>
      <c r="M362" s="276"/>
      <c r="N362" s="276"/>
      <c r="O362" s="276"/>
      <c r="P362" s="276"/>
      <c r="Q362" s="276"/>
      <c r="R362" s="276"/>
      <c r="S362" s="276"/>
      <c r="T362" s="276"/>
      <c r="U362" s="276"/>
      <c r="V362" s="276"/>
      <c r="W362" s="276"/>
      <c r="X362" s="276"/>
      <c r="Y362" s="276"/>
      <c r="Z362" s="106"/>
      <c r="AA362" s="105">
        <f t="shared" si="39"/>
        <v>28077.7</v>
      </c>
    </row>
    <row r="363" spans="1:27" ht="38.25">
      <c r="A363" s="40" t="s">
        <v>5</v>
      </c>
      <c r="B363" s="96">
        <v>477</v>
      </c>
      <c r="C363" s="67" t="s">
        <v>466</v>
      </c>
      <c r="D363" s="133" t="s">
        <v>345</v>
      </c>
      <c r="E363" s="133"/>
      <c r="F363" s="158">
        <f>F364</f>
        <v>28077.7</v>
      </c>
      <c r="G363" s="158"/>
      <c r="H363" s="106"/>
      <c r="I363" s="105">
        <f t="shared" si="40"/>
        <v>28077.7</v>
      </c>
      <c r="J363" s="276"/>
      <c r="K363" s="276"/>
      <c r="L363" s="276"/>
      <c r="M363" s="276"/>
      <c r="N363" s="276"/>
      <c r="O363" s="276"/>
      <c r="P363" s="276"/>
      <c r="Q363" s="276"/>
      <c r="R363" s="276"/>
      <c r="S363" s="276"/>
      <c r="T363" s="276"/>
      <c r="U363" s="276"/>
      <c r="V363" s="276"/>
      <c r="W363" s="276"/>
      <c r="X363" s="276"/>
      <c r="Y363" s="276"/>
      <c r="Z363" s="106"/>
      <c r="AA363" s="105">
        <f t="shared" si="39"/>
        <v>28077.7</v>
      </c>
    </row>
    <row r="364" spans="1:27">
      <c r="A364" s="47" t="s">
        <v>441</v>
      </c>
      <c r="B364" s="136">
        <v>477</v>
      </c>
      <c r="C364" s="69" t="s">
        <v>466</v>
      </c>
      <c r="D364" s="75" t="s">
        <v>442</v>
      </c>
      <c r="E364" s="75"/>
      <c r="F364" s="159">
        <f>F365+F367+F368</f>
        <v>28077.7</v>
      </c>
      <c r="G364" s="159"/>
      <c r="H364" s="106"/>
      <c r="I364" s="106">
        <f t="shared" si="40"/>
        <v>28077.7</v>
      </c>
      <c r="J364" s="276"/>
      <c r="K364" s="276"/>
      <c r="L364" s="276"/>
      <c r="M364" s="276"/>
      <c r="N364" s="276"/>
      <c r="O364" s="276"/>
      <c r="P364" s="276"/>
      <c r="Q364" s="276"/>
      <c r="R364" s="276"/>
      <c r="S364" s="276"/>
      <c r="T364" s="276"/>
      <c r="U364" s="276"/>
      <c r="V364" s="276"/>
      <c r="W364" s="276"/>
      <c r="X364" s="276"/>
      <c r="Y364" s="276"/>
      <c r="Z364" s="106"/>
      <c r="AA364" s="106">
        <f t="shared" si="39"/>
        <v>28077.7</v>
      </c>
    </row>
    <row r="365" spans="1:27" ht="25.5">
      <c r="A365" s="26" t="s">
        <v>6</v>
      </c>
      <c r="B365" s="136">
        <v>477</v>
      </c>
      <c r="C365" s="69" t="s">
        <v>466</v>
      </c>
      <c r="D365" s="75" t="s">
        <v>443</v>
      </c>
      <c r="E365" s="133"/>
      <c r="F365" s="159">
        <f>SUM(F366)</f>
        <v>20867</v>
      </c>
      <c r="G365" s="159"/>
      <c r="H365" s="106"/>
      <c r="I365" s="106">
        <f t="shared" si="40"/>
        <v>20867</v>
      </c>
      <c r="J365" s="276"/>
      <c r="K365" s="276"/>
      <c r="L365" s="276"/>
      <c r="M365" s="276"/>
      <c r="N365" s="276"/>
      <c r="O365" s="276"/>
      <c r="P365" s="276"/>
      <c r="Q365" s="276"/>
      <c r="R365" s="276"/>
      <c r="S365" s="276"/>
      <c r="T365" s="276"/>
      <c r="U365" s="276"/>
      <c r="V365" s="276"/>
      <c r="W365" s="276"/>
      <c r="X365" s="276"/>
      <c r="Y365" s="276"/>
      <c r="Z365" s="106"/>
      <c r="AA365" s="106">
        <f t="shared" si="39"/>
        <v>20867</v>
      </c>
    </row>
    <row r="366" spans="1:27">
      <c r="A366" s="26" t="s">
        <v>145</v>
      </c>
      <c r="B366" s="136">
        <v>477</v>
      </c>
      <c r="C366" s="69" t="s">
        <v>466</v>
      </c>
      <c r="D366" s="75" t="s">
        <v>443</v>
      </c>
      <c r="E366" s="75" t="s">
        <v>144</v>
      </c>
      <c r="F366" s="159">
        <v>20867</v>
      </c>
      <c r="G366" s="159"/>
      <c r="H366" s="106"/>
      <c r="I366" s="106">
        <f t="shared" si="40"/>
        <v>20867</v>
      </c>
      <c r="J366" s="276"/>
      <c r="K366" s="276"/>
      <c r="L366" s="276"/>
      <c r="M366" s="276"/>
      <c r="N366" s="276"/>
      <c r="O366" s="276"/>
      <c r="P366" s="276"/>
      <c r="Q366" s="276"/>
      <c r="R366" s="276"/>
      <c r="S366" s="276"/>
      <c r="T366" s="276"/>
      <c r="U366" s="276"/>
      <c r="V366" s="276"/>
      <c r="W366" s="276"/>
      <c r="X366" s="276"/>
      <c r="Y366" s="276"/>
      <c r="Z366" s="106"/>
      <c r="AA366" s="106">
        <f t="shared" si="39"/>
        <v>20867</v>
      </c>
    </row>
    <row r="367" spans="1:27">
      <c r="A367" s="26" t="s">
        <v>649</v>
      </c>
      <c r="B367" s="136">
        <v>477</v>
      </c>
      <c r="C367" s="69" t="s">
        <v>466</v>
      </c>
      <c r="D367" s="75" t="s">
        <v>747</v>
      </c>
      <c r="E367" s="75" t="s">
        <v>605</v>
      </c>
      <c r="F367" s="160">
        <v>7209.7</v>
      </c>
      <c r="G367" s="160"/>
      <c r="H367" s="106"/>
      <c r="I367" s="106">
        <f t="shared" si="40"/>
        <v>7209.7</v>
      </c>
      <c r="J367" s="276"/>
      <c r="K367" s="276"/>
      <c r="L367" s="276"/>
      <c r="M367" s="276"/>
      <c r="N367" s="276"/>
      <c r="O367" s="276"/>
      <c r="P367" s="276"/>
      <c r="Q367" s="276"/>
      <c r="R367" s="276"/>
      <c r="S367" s="276"/>
      <c r="T367" s="276"/>
      <c r="U367" s="276"/>
      <c r="V367" s="276"/>
      <c r="W367" s="276"/>
      <c r="X367" s="276"/>
      <c r="Y367" s="276"/>
      <c r="Z367" s="106"/>
      <c r="AA367" s="106">
        <f t="shared" si="39"/>
        <v>7209.7</v>
      </c>
    </row>
    <row r="368" spans="1:27">
      <c r="A368" s="26" t="s">
        <v>603</v>
      </c>
      <c r="B368" s="136">
        <v>477</v>
      </c>
      <c r="C368" s="69" t="s">
        <v>466</v>
      </c>
      <c r="D368" s="75" t="s">
        <v>748</v>
      </c>
      <c r="E368" s="75" t="s">
        <v>605</v>
      </c>
      <c r="F368" s="159">
        <v>1</v>
      </c>
      <c r="G368" s="159"/>
      <c r="H368" s="106"/>
      <c r="I368" s="106">
        <f t="shared" si="40"/>
        <v>1</v>
      </c>
      <c r="J368" s="276"/>
      <c r="K368" s="276"/>
      <c r="L368" s="276"/>
      <c r="M368" s="276"/>
      <c r="N368" s="276"/>
      <c r="O368" s="276"/>
      <c r="P368" s="276"/>
      <c r="Q368" s="276"/>
      <c r="R368" s="276"/>
      <c r="S368" s="276"/>
      <c r="T368" s="276"/>
      <c r="U368" s="276"/>
      <c r="V368" s="276"/>
      <c r="W368" s="276"/>
      <c r="X368" s="276"/>
      <c r="Y368" s="276"/>
      <c r="Z368" s="106"/>
      <c r="AA368" s="106">
        <f t="shared" si="39"/>
        <v>1</v>
      </c>
    </row>
    <row r="369" spans="1:27" ht="26.25" customHeight="1">
      <c r="A369" s="24" t="s">
        <v>100</v>
      </c>
      <c r="B369" s="96">
        <v>477</v>
      </c>
      <c r="C369" s="66" t="s">
        <v>101</v>
      </c>
      <c r="D369" s="133"/>
      <c r="E369" s="133"/>
      <c r="F369" s="158">
        <f>SUM(F370,F393)</f>
        <v>70421.3</v>
      </c>
      <c r="G369" s="158">
        <f>SUM(G370,G393)</f>
        <v>3123</v>
      </c>
      <c r="H369" s="158">
        <f>SUM(H370,H393)</f>
        <v>1500</v>
      </c>
      <c r="I369" s="105">
        <f>F369+H369+G369</f>
        <v>75044.3</v>
      </c>
      <c r="J369" s="276"/>
      <c r="K369" s="276"/>
      <c r="L369" s="276"/>
      <c r="M369" s="276"/>
      <c r="N369" s="276"/>
      <c r="O369" s="276"/>
      <c r="P369" s="276"/>
      <c r="Q369" s="276"/>
      <c r="R369" s="276"/>
      <c r="S369" s="276"/>
      <c r="T369" s="276"/>
      <c r="U369" s="276"/>
      <c r="V369" s="276"/>
      <c r="W369" s="276"/>
      <c r="X369" s="276"/>
      <c r="Y369" s="276"/>
      <c r="Z369" s="105">
        <f>Z393</f>
        <v>40</v>
      </c>
      <c r="AA369" s="105">
        <f t="shared" si="39"/>
        <v>75084.3</v>
      </c>
    </row>
    <row r="370" spans="1:27" ht="27" hidden="1" customHeight="1">
      <c r="A370" s="24" t="s">
        <v>290</v>
      </c>
      <c r="B370" s="96">
        <v>477</v>
      </c>
      <c r="C370" s="66" t="s">
        <v>102</v>
      </c>
      <c r="D370" s="67"/>
      <c r="E370" s="67"/>
      <c r="F370" s="97">
        <f>SUM(F371)</f>
        <v>62771.3</v>
      </c>
      <c r="G370" s="97">
        <f>SUM(G371)</f>
        <v>3123</v>
      </c>
      <c r="H370" s="97">
        <f>SUM(H371)</f>
        <v>1500</v>
      </c>
      <c r="I370" s="105">
        <f t="shared" ref="I370:I386" si="42">F370+H370+G370</f>
        <v>67394.3</v>
      </c>
      <c r="J370" s="276"/>
      <c r="K370" s="276"/>
      <c r="L370" s="276"/>
      <c r="M370" s="276"/>
      <c r="N370" s="276"/>
      <c r="O370" s="276"/>
      <c r="P370" s="276"/>
      <c r="Q370" s="276"/>
      <c r="R370" s="276"/>
      <c r="S370" s="276"/>
      <c r="T370" s="276"/>
      <c r="U370" s="276"/>
      <c r="V370" s="276"/>
      <c r="W370" s="276"/>
      <c r="X370" s="276"/>
      <c r="Y370" s="276"/>
      <c r="Z370" s="106"/>
      <c r="AA370" s="105">
        <f t="shared" si="39"/>
        <v>67394.3</v>
      </c>
    </row>
    <row r="371" spans="1:27" ht="38.25" hidden="1">
      <c r="A371" s="40" t="s">
        <v>7</v>
      </c>
      <c r="B371" s="96">
        <v>477</v>
      </c>
      <c r="C371" s="66" t="s">
        <v>102</v>
      </c>
      <c r="D371" s="67" t="s">
        <v>355</v>
      </c>
      <c r="E371" s="67"/>
      <c r="F371" s="97">
        <f>SUM(F372,F382,F387)</f>
        <v>62771.3</v>
      </c>
      <c r="G371" s="97">
        <f>SUM(G372,G382,G387)</f>
        <v>3123</v>
      </c>
      <c r="H371" s="97">
        <f>SUM(H372,H382,H387)</f>
        <v>1500</v>
      </c>
      <c r="I371" s="105">
        <f t="shared" si="42"/>
        <v>67394.3</v>
      </c>
      <c r="J371" s="276"/>
      <c r="K371" s="276"/>
      <c r="L371" s="276"/>
      <c r="M371" s="276"/>
      <c r="N371" s="276"/>
      <c r="O371" s="276"/>
      <c r="P371" s="276"/>
      <c r="Q371" s="276"/>
      <c r="R371" s="276"/>
      <c r="S371" s="276"/>
      <c r="T371" s="276"/>
      <c r="U371" s="276"/>
      <c r="V371" s="276"/>
      <c r="W371" s="276"/>
      <c r="X371" s="276"/>
      <c r="Y371" s="276"/>
      <c r="Z371" s="106"/>
      <c r="AA371" s="105">
        <f t="shared" si="39"/>
        <v>67394.3</v>
      </c>
    </row>
    <row r="372" spans="1:27" ht="25.5" hidden="1">
      <c r="A372" s="26" t="s">
        <v>438</v>
      </c>
      <c r="B372" s="136">
        <v>477</v>
      </c>
      <c r="C372" s="68" t="s">
        <v>102</v>
      </c>
      <c r="D372" s="69" t="s">
        <v>432</v>
      </c>
      <c r="E372" s="67"/>
      <c r="F372" s="70">
        <f>F373+F375+F377</f>
        <v>35878.800000000003</v>
      </c>
      <c r="G372" s="70">
        <f>G373+G375+G377</f>
        <v>3123</v>
      </c>
      <c r="H372" s="70">
        <f>H373+H375+H377</f>
        <v>700</v>
      </c>
      <c r="I372" s="105">
        <f t="shared" si="42"/>
        <v>39701.800000000003</v>
      </c>
      <c r="J372" s="276"/>
      <c r="K372" s="276"/>
      <c r="L372" s="276"/>
      <c r="M372" s="276"/>
      <c r="N372" s="276"/>
      <c r="O372" s="276"/>
      <c r="P372" s="276"/>
      <c r="Q372" s="276"/>
      <c r="R372" s="276"/>
      <c r="S372" s="276"/>
      <c r="T372" s="276"/>
      <c r="U372" s="276"/>
      <c r="V372" s="276"/>
      <c r="W372" s="276"/>
      <c r="X372" s="276"/>
      <c r="Y372" s="276"/>
      <c r="Z372" s="106"/>
      <c r="AA372" s="105">
        <f t="shared" si="39"/>
        <v>39701.800000000003</v>
      </c>
    </row>
    <row r="373" spans="1:27" ht="38.25" hidden="1">
      <c r="A373" s="17" t="s">
        <v>278</v>
      </c>
      <c r="B373" s="96">
        <v>477</v>
      </c>
      <c r="C373" s="66" t="s">
        <v>102</v>
      </c>
      <c r="D373" s="67" t="s">
        <v>439</v>
      </c>
      <c r="E373" s="67"/>
      <c r="F373" s="97">
        <f>SUM(F374)</f>
        <v>27019</v>
      </c>
      <c r="G373" s="97">
        <f>SUM(G374)</f>
        <v>3123</v>
      </c>
      <c r="H373" s="106"/>
      <c r="I373" s="105">
        <f t="shared" si="42"/>
        <v>30142</v>
      </c>
      <c r="J373" s="276"/>
      <c r="K373" s="276"/>
      <c r="L373" s="276"/>
      <c r="M373" s="276"/>
      <c r="N373" s="276"/>
      <c r="O373" s="276"/>
      <c r="P373" s="276"/>
      <c r="Q373" s="276"/>
      <c r="R373" s="276"/>
      <c r="S373" s="276"/>
      <c r="T373" s="276"/>
      <c r="U373" s="276"/>
      <c r="V373" s="276"/>
      <c r="W373" s="276"/>
      <c r="X373" s="276"/>
      <c r="Y373" s="276"/>
      <c r="Z373" s="106"/>
      <c r="AA373" s="105">
        <f t="shared" si="39"/>
        <v>30142</v>
      </c>
    </row>
    <row r="374" spans="1:27" ht="24.75" hidden="1" customHeight="1">
      <c r="A374" s="26" t="s">
        <v>145</v>
      </c>
      <c r="B374" s="136">
        <v>477</v>
      </c>
      <c r="C374" s="68" t="s">
        <v>102</v>
      </c>
      <c r="D374" s="69" t="s">
        <v>439</v>
      </c>
      <c r="E374" s="69" t="s">
        <v>144</v>
      </c>
      <c r="F374" s="98">
        <v>27019</v>
      </c>
      <c r="G374" s="98">
        <v>3123</v>
      </c>
      <c r="H374" s="106"/>
      <c r="I374" s="105">
        <f t="shared" si="42"/>
        <v>30142</v>
      </c>
      <c r="J374" s="276"/>
      <c r="K374" s="276"/>
      <c r="L374" s="276"/>
      <c r="M374" s="276"/>
      <c r="N374" s="276"/>
      <c r="O374" s="276"/>
      <c r="P374" s="276"/>
      <c r="Q374" s="276"/>
      <c r="R374" s="276"/>
      <c r="S374" s="276"/>
      <c r="T374" s="276"/>
      <c r="U374" s="276"/>
      <c r="V374" s="276"/>
      <c r="W374" s="276"/>
      <c r="X374" s="276"/>
      <c r="Y374" s="276"/>
      <c r="Z374" s="106"/>
      <c r="AA374" s="105">
        <f t="shared" si="39"/>
        <v>30142</v>
      </c>
    </row>
    <row r="375" spans="1:27" ht="25.5" hidden="1">
      <c r="A375" s="40" t="s">
        <v>8</v>
      </c>
      <c r="B375" s="96">
        <v>477</v>
      </c>
      <c r="C375" s="66" t="s">
        <v>102</v>
      </c>
      <c r="D375" s="67" t="s">
        <v>440</v>
      </c>
      <c r="E375" s="67"/>
      <c r="F375" s="97">
        <f>F376</f>
        <v>8000</v>
      </c>
      <c r="G375" s="97"/>
      <c r="H375" s="106">
        <f>H376</f>
        <v>693</v>
      </c>
      <c r="I375" s="106">
        <f t="shared" si="42"/>
        <v>8693</v>
      </c>
      <c r="J375" s="276"/>
      <c r="K375" s="276"/>
      <c r="L375" s="276"/>
      <c r="M375" s="276"/>
      <c r="N375" s="276"/>
      <c r="O375" s="276"/>
      <c r="P375" s="276"/>
      <c r="Q375" s="276"/>
      <c r="R375" s="276"/>
      <c r="S375" s="276"/>
      <c r="T375" s="276"/>
      <c r="U375" s="276"/>
      <c r="V375" s="276"/>
      <c r="W375" s="276"/>
      <c r="X375" s="276"/>
      <c r="Y375" s="276"/>
      <c r="Z375" s="106"/>
      <c r="AA375" s="106">
        <f t="shared" si="39"/>
        <v>8693</v>
      </c>
    </row>
    <row r="376" spans="1:27" ht="18" hidden="1" customHeight="1">
      <c r="A376" s="26" t="s">
        <v>145</v>
      </c>
      <c r="B376" s="136">
        <v>477</v>
      </c>
      <c r="C376" s="68" t="s">
        <v>102</v>
      </c>
      <c r="D376" s="69" t="s">
        <v>440</v>
      </c>
      <c r="E376" s="69" t="s">
        <v>536</v>
      </c>
      <c r="F376" s="70">
        <v>8000</v>
      </c>
      <c r="G376" s="70"/>
      <c r="H376" s="106">
        <v>693</v>
      </c>
      <c r="I376" s="106">
        <f t="shared" si="42"/>
        <v>8693</v>
      </c>
      <c r="J376" s="276"/>
      <c r="K376" s="276"/>
      <c r="L376" s="276"/>
      <c r="M376" s="276"/>
      <c r="N376" s="276"/>
      <c r="O376" s="276"/>
      <c r="P376" s="276"/>
      <c r="Q376" s="276"/>
      <c r="R376" s="276"/>
      <c r="S376" s="276"/>
      <c r="T376" s="276"/>
      <c r="U376" s="276"/>
      <c r="V376" s="276"/>
      <c r="W376" s="276"/>
      <c r="X376" s="276"/>
      <c r="Y376" s="276"/>
      <c r="Z376" s="106"/>
      <c r="AA376" s="106">
        <f t="shared" si="39"/>
        <v>8693</v>
      </c>
    </row>
    <row r="377" spans="1:27" ht="18" hidden="1" customHeight="1">
      <c r="A377" s="26" t="s">
        <v>636</v>
      </c>
      <c r="B377" s="136">
        <v>477</v>
      </c>
      <c r="C377" s="68" t="s">
        <v>102</v>
      </c>
      <c r="D377" s="69"/>
      <c r="E377" s="69"/>
      <c r="F377" s="70">
        <f>F378+F379+F380+F381</f>
        <v>859.8</v>
      </c>
      <c r="G377" s="70"/>
      <c r="H377" s="106">
        <f>H381</f>
        <v>7</v>
      </c>
      <c r="I377" s="106">
        <f t="shared" si="42"/>
        <v>866.8</v>
      </c>
      <c r="J377" s="276"/>
      <c r="K377" s="276"/>
      <c r="L377" s="276"/>
      <c r="M377" s="276"/>
      <c r="N377" s="276"/>
      <c r="O377" s="276"/>
      <c r="P377" s="276"/>
      <c r="Q377" s="276"/>
      <c r="R377" s="276"/>
      <c r="S377" s="276"/>
      <c r="T377" s="276"/>
      <c r="U377" s="276"/>
      <c r="V377" s="276"/>
      <c r="W377" s="276"/>
      <c r="X377" s="276"/>
      <c r="Y377" s="276"/>
      <c r="Z377" s="106"/>
      <c r="AA377" s="106">
        <f t="shared" si="39"/>
        <v>866.8</v>
      </c>
    </row>
    <row r="378" spans="1:27" hidden="1">
      <c r="A378" s="26"/>
      <c r="B378" s="136"/>
      <c r="C378" s="68"/>
      <c r="D378" s="69"/>
      <c r="E378" s="69"/>
      <c r="F378" s="98"/>
      <c r="G378" s="98"/>
      <c r="H378" s="106"/>
      <c r="I378" s="106">
        <f t="shared" si="42"/>
        <v>0</v>
      </c>
      <c r="J378" s="276"/>
      <c r="K378" s="276"/>
      <c r="L378" s="276"/>
      <c r="M378" s="276"/>
      <c r="N378" s="276"/>
      <c r="O378" s="276"/>
      <c r="P378" s="276"/>
      <c r="Q378" s="276"/>
      <c r="R378" s="276"/>
      <c r="S378" s="276"/>
      <c r="T378" s="276"/>
      <c r="U378" s="276"/>
      <c r="V378" s="276"/>
      <c r="W378" s="276"/>
      <c r="X378" s="276"/>
      <c r="Y378" s="276"/>
      <c r="Z378" s="106"/>
      <c r="AA378" s="106">
        <f t="shared" si="39"/>
        <v>0</v>
      </c>
    </row>
    <row r="379" spans="1:27" hidden="1">
      <c r="A379" s="26"/>
      <c r="B379" s="136"/>
      <c r="C379" s="68"/>
      <c r="D379" s="69"/>
      <c r="E379" s="69"/>
      <c r="F379" s="70"/>
      <c r="G379" s="70"/>
      <c r="H379" s="106"/>
      <c r="I379" s="106">
        <f t="shared" si="42"/>
        <v>0</v>
      </c>
      <c r="J379" s="276"/>
      <c r="K379" s="276"/>
      <c r="L379" s="276"/>
      <c r="M379" s="276"/>
      <c r="N379" s="276"/>
      <c r="O379" s="276"/>
      <c r="P379" s="276"/>
      <c r="Q379" s="276"/>
      <c r="R379" s="276"/>
      <c r="S379" s="276"/>
      <c r="T379" s="276"/>
      <c r="U379" s="276"/>
      <c r="V379" s="276"/>
      <c r="W379" s="276"/>
      <c r="X379" s="276"/>
      <c r="Y379" s="276"/>
      <c r="Z379" s="106"/>
      <c r="AA379" s="106">
        <f t="shared" si="39"/>
        <v>0</v>
      </c>
    </row>
    <row r="380" spans="1:27" ht="16.5" hidden="1" customHeight="1">
      <c r="A380" s="26" t="s">
        <v>649</v>
      </c>
      <c r="B380" s="136">
        <v>477</v>
      </c>
      <c r="C380" s="68" t="s">
        <v>102</v>
      </c>
      <c r="D380" s="69" t="s">
        <v>643</v>
      </c>
      <c r="E380" s="69" t="s">
        <v>605</v>
      </c>
      <c r="F380" s="70">
        <v>858.8</v>
      </c>
      <c r="G380" s="70"/>
      <c r="H380" s="106"/>
      <c r="I380" s="106">
        <f t="shared" si="42"/>
        <v>858.8</v>
      </c>
      <c r="J380" s="276"/>
      <c r="K380" s="276"/>
      <c r="L380" s="276"/>
      <c r="M380" s="276"/>
      <c r="N380" s="276"/>
      <c r="O380" s="276"/>
      <c r="P380" s="276"/>
      <c r="Q380" s="276"/>
      <c r="R380" s="276"/>
      <c r="S380" s="276"/>
      <c r="T380" s="276"/>
      <c r="U380" s="276"/>
      <c r="V380" s="276"/>
      <c r="W380" s="276"/>
      <c r="X380" s="276"/>
      <c r="Y380" s="276"/>
      <c r="Z380" s="106"/>
      <c r="AA380" s="106">
        <f t="shared" si="39"/>
        <v>858.8</v>
      </c>
    </row>
    <row r="381" spans="1:27" ht="17.25" hidden="1" customHeight="1">
      <c r="A381" s="26" t="s">
        <v>603</v>
      </c>
      <c r="B381" s="136">
        <v>477</v>
      </c>
      <c r="C381" s="68" t="s">
        <v>102</v>
      </c>
      <c r="D381" s="75" t="s">
        <v>644</v>
      </c>
      <c r="E381" s="69" t="s">
        <v>605</v>
      </c>
      <c r="F381" s="70">
        <v>1</v>
      </c>
      <c r="G381" s="70"/>
      <c r="H381" s="106">
        <v>7</v>
      </c>
      <c r="I381" s="106">
        <f t="shared" si="42"/>
        <v>8</v>
      </c>
      <c r="J381" s="276"/>
      <c r="K381" s="276"/>
      <c r="L381" s="276"/>
      <c r="M381" s="276"/>
      <c r="N381" s="276"/>
      <c r="O381" s="276"/>
      <c r="P381" s="276"/>
      <c r="Q381" s="276"/>
      <c r="R381" s="276"/>
      <c r="S381" s="276"/>
      <c r="T381" s="276"/>
      <c r="U381" s="276"/>
      <c r="V381" s="276"/>
      <c r="W381" s="276"/>
      <c r="X381" s="276"/>
      <c r="Y381" s="276"/>
      <c r="Z381" s="106"/>
      <c r="AA381" s="106">
        <f t="shared" si="39"/>
        <v>8</v>
      </c>
    </row>
    <row r="382" spans="1:27" hidden="1">
      <c r="A382" s="40" t="s">
        <v>437</v>
      </c>
      <c r="B382" s="96">
        <v>477</v>
      </c>
      <c r="C382" s="66" t="s">
        <v>102</v>
      </c>
      <c r="D382" s="133" t="s">
        <v>433</v>
      </c>
      <c r="E382" s="69"/>
      <c r="F382" s="97">
        <f>SUM(F383)+F385+F386</f>
        <v>7494.9</v>
      </c>
      <c r="G382" s="97"/>
      <c r="H382" s="106"/>
      <c r="I382" s="105">
        <f t="shared" si="42"/>
        <v>7494.9</v>
      </c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105"/>
      <c r="AA382" s="105">
        <f t="shared" si="39"/>
        <v>7494.9</v>
      </c>
    </row>
    <row r="383" spans="1:27" ht="15" hidden="1" customHeight="1">
      <c r="A383" s="26" t="s">
        <v>9</v>
      </c>
      <c r="B383" s="136">
        <v>477</v>
      </c>
      <c r="C383" s="68" t="s">
        <v>102</v>
      </c>
      <c r="D383" s="75" t="s">
        <v>446</v>
      </c>
      <c r="E383" s="69"/>
      <c r="F383" s="70">
        <f>SUM(F384)</f>
        <v>5620</v>
      </c>
      <c r="G383" s="70"/>
      <c r="H383" s="106"/>
      <c r="I383" s="106">
        <f t="shared" si="42"/>
        <v>5620</v>
      </c>
      <c r="J383" s="276"/>
      <c r="K383" s="276"/>
      <c r="L383" s="276"/>
      <c r="M383" s="276"/>
      <c r="N383" s="276"/>
      <c r="O383" s="276"/>
      <c r="P383" s="276"/>
      <c r="Q383" s="276"/>
      <c r="R383" s="276"/>
      <c r="S383" s="276"/>
      <c r="T383" s="276"/>
      <c r="U383" s="276"/>
      <c r="V383" s="276"/>
      <c r="W383" s="276"/>
      <c r="X383" s="276"/>
      <c r="Y383" s="276"/>
      <c r="Z383" s="106"/>
      <c r="AA383" s="106">
        <f t="shared" si="39"/>
        <v>5620</v>
      </c>
    </row>
    <row r="384" spans="1:27" ht="17.25" hidden="1" customHeight="1">
      <c r="A384" s="26" t="s">
        <v>145</v>
      </c>
      <c r="B384" s="136">
        <v>477</v>
      </c>
      <c r="C384" s="68" t="s">
        <v>102</v>
      </c>
      <c r="D384" s="75" t="s">
        <v>446</v>
      </c>
      <c r="E384" s="69" t="s">
        <v>144</v>
      </c>
      <c r="F384" s="70">
        <v>5620</v>
      </c>
      <c r="G384" s="70"/>
      <c r="H384" s="106"/>
      <c r="I384" s="106">
        <f t="shared" si="42"/>
        <v>5620</v>
      </c>
      <c r="J384" s="276"/>
      <c r="K384" s="276"/>
      <c r="L384" s="276"/>
      <c r="M384" s="276"/>
      <c r="N384" s="276"/>
      <c r="O384" s="276"/>
      <c r="P384" s="276"/>
      <c r="Q384" s="276"/>
      <c r="R384" s="276"/>
      <c r="S384" s="276"/>
      <c r="T384" s="276"/>
      <c r="U384" s="276"/>
      <c r="V384" s="276"/>
      <c r="W384" s="276"/>
      <c r="X384" s="276"/>
      <c r="Y384" s="276"/>
      <c r="Z384" s="106"/>
      <c r="AA384" s="106">
        <f t="shared" si="39"/>
        <v>5620</v>
      </c>
    </row>
    <row r="385" spans="1:27" ht="17.25" hidden="1" customHeight="1">
      <c r="A385" s="26" t="s">
        <v>649</v>
      </c>
      <c r="B385" s="136">
        <v>477</v>
      </c>
      <c r="C385" s="68" t="s">
        <v>102</v>
      </c>
      <c r="D385" s="75" t="s">
        <v>755</v>
      </c>
      <c r="E385" s="69" t="s">
        <v>144</v>
      </c>
      <c r="F385" s="70">
        <v>1873.9</v>
      </c>
      <c r="G385" s="70"/>
      <c r="H385" s="106"/>
      <c r="I385" s="106">
        <f t="shared" si="42"/>
        <v>1873.9</v>
      </c>
      <c r="J385" s="276"/>
      <c r="K385" s="276"/>
      <c r="L385" s="276"/>
      <c r="M385" s="276"/>
      <c r="N385" s="276"/>
      <c r="O385" s="276"/>
      <c r="P385" s="276"/>
      <c r="Q385" s="276"/>
      <c r="R385" s="276"/>
      <c r="S385" s="276"/>
      <c r="T385" s="276"/>
      <c r="U385" s="276"/>
      <c r="V385" s="276"/>
      <c r="W385" s="276"/>
      <c r="X385" s="276"/>
      <c r="Y385" s="276"/>
      <c r="Z385" s="106"/>
      <c r="AA385" s="106">
        <f t="shared" si="39"/>
        <v>1873.9</v>
      </c>
    </row>
    <row r="386" spans="1:27" ht="17.25" hidden="1" customHeight="1">
      <c r="A386" s="26" t="s">
        <v>603</v>
      </c>
      <c r="B386" s="136">
        <v>477</v>
      </c>
      <c r="C386" s="68" t="s">
        <v>102</v>
      </c>
      <c r="D386" s="75" t="s">
        <v>756</v>
      </c>
      <c r="E386" s="69" t="s">
        <v>144</v>
      </c>
      <c r="F386" s="70">
        <v>1</v>
      </c>
      <c r="G386" s="70"/>
      <c r="H386" s="106"/>
      <c r="I386" s="106">
        <f t="shared" si="42"/>
        <v>1</v>
      </c>
      <c r="J386" s="276"/>
      <c r="K386" s="276"/>
      <c r="L386" s="276"/>
      <c r="M386" s="276"/>
      <c r="N386" s="276"/>
      <c r="O386" s="276"/>
      <c r="P386" s="276"/>
      <c r="Q386" s="276"/>
      <c r="R386" s="276"/>
      <c r="S386" s="276"/>
      <c r="T386" s="276"/>
      <c r="U386" s="276"/>
      <c r="V386" s="276"/>
      <c r="W386" s="276"/>
      <c r="X386" s="276"/>
      <c r="Y386" s="276"/>
      <c r="Z386" s="106"/>
      <c r="AA386" s="106">
        <f t="shared" si="39"/>
        <v>1</v>
      </c>
    </row>
    <row r="387" spans="1:27" ht="27.75" hidden="1" customHeight="1">
      <c r="A387" s="40" t="s">
        <v>434</v>
      </c>
      <c r="B387" s="96">
        <v>477</v>
      </c>
      <c r="C387" s="66" t="s">
        <v>102</v>
      </c>
      <c r="D387" s="67" t="s">
        <v>436</v>
      </c>
      <c r="E387" s="69"/>
      <c r="F387" s="97">
        <f>SUM(F388)+F390</f>
        <v>19397.599999999999</v>
      </c>
      <c r="G387" s="97"/>
      <c r="H387" s="97">
        <f>SUM(H388)+H390</f>
        <v>800</v>
      </c>
      <c r="I387" s="105">
        <f t="shared" si="40"/>
        <v>20197.599999999999</v>
      </c>
      <c r="J387" s="276"/>
      <c r="K387" s="276"/>
      <c r="L387" s="276"/>
      <c r="M387" s="276"/>
      <c r="N387" s="276"/>
      <c r="O387" s="276"/>
      <c r="P387" s="276"/>
      <c r="Q387" s="276"/>
      <c r="R387" s="276"/>
      <c r="S387" s="276"/>
      <c r="T387" s="276"/>
      <c r="U387" s="276"/>
      <c r="V387" s="276"/>
      <c r="W387" s="276"/>
      <c r="X387" s="276"/>
      <c r="Y387" s="276"/>
      <c r="Z387" s="106"/>
      <c r="AA387" s="105">
        <f t="shared" si="39"/>
        <v>20197.599999999999</v>
      </c>
    </row>
    <row r="388" spans="1:27" ht="29.25" hidden="1" customHeight="1">
      <c r="A388" s="40" t="s">
        <v>10</v>
      </c>
      <c r="B388" s="136">
        <v>477</v>
      </c>
      <c r="C388" s="68" t="s">
        <v>102</v>
      </c>
      <c r="D388" s="69" t="s">
        <v>435</v>
      </c>
      <c r="E388" s="69"/>
      <c r="F388" s="70">
        <f>F389</f>
        <v>19200</v>
      </c>
      <c r="G388" s="70"/>
      <c r="H388" s="106">
        <f>H389</f>
        <v>800</v>
      </c>
      <c r="I388" s="106">
        <f t="shared" si="40"/>
        <v>20000</v>
      </c>
      <c r="J388" s="276"/>
      <c r="K388" s="276"/>
      <c r="L388" s="276"/>
      <c r="M388" s="276"/>
      <c r="N388" s="276"/>
      <c r="O388" s="276"/>
      <c r="P388" s="276"/>
      <c r="Q388" s="276"/>
      <c r="R388" s="276"/>
      <c r="S388" s="276"/>
      <c r="T388" s="276"/>
      <c r="U388" s="276"/>
      <c r="V388" s="276"/>
      <c r="W388" s="276"/>
      <c r="X388" s="276"/>
      <c r="Y388" s="276"/>
      <c r="Z388" s="106"/>
      <c r="AA388" s="106">
        <f t="shared" si="39"/>
        <v>20000</v>
      </c>
    </row>
    <row r="389" spans="1:27" ht="28.5" hidden="1" customHeight="1">
      <c r="A389" s="26" t="s">
        <v>145</v>
      </c>
      <c r="B389" s="136">
        <v>477</v>
      </c>
      <c r="C389" s="68" t="s">
        <v>102</v>
      </c>
      <c r="D389" s="69" t="s">
        <v>435</v>
      </c>
      <c r="E389" s="69" t="s">
        <v>536</v>
      </c>
      <c r="F389" s="70">
        <v>19200</v>
      </c>
      <c r="G389" s="70"/>
      <c r="H389" s="106">
        <v>800</v>
      </c>
      <c r="I389" s="106">
        <f t="shared" si="40"/>
        <v>20000</v>
      </c>
      <c r="J389" s="276"/>
      <c r="K389" s="276"/>
      <c r="L389" s="276"/>
      <c r="M389" s="276"/>
      <c r="N389" s="276"/>
      <c r="O389" s="276"/>
      <c r="P389" s="276"/>
      <c r="Q389" s="276"/>
      <c r="R389" s="276"/>
      <c r="S389" s="276"/>
      <c r="T389" s="276"/>
      <c r="U389" s="276"/>
      <c r="V389" s="276"/>
      <c r="W389" s="276"/>
      <c r="X389" s="276"/>
      <c r="Y389" s="276"/>
      <c r="Z389" s="106"/>
      <c r="AA389" s="106">
        <f t="shared" si="39"/>
        <v>20000</v>
      </c>
    </row>
    <row r="390" spans="1:27" ht="31.5" hidden="1" customHeight="1">
      <c r="A390" s="26" t="s">
        <v>635</v>
      </c>
      <c r="B390" s="136">
        <v>477</v>
      </c>
      <c r="C390" s="68" t="s">
        <v>102</v>
      </c>
      <c r="D390" s="69"/>
      <c r="E390" s="69"/>
      <c r="F390" s="70">
        <f>F391+F392</f>
        <v>197.6</v>
      </c>
      <c r="G390" s="70"/>
      <c r="H390" s="106"/>
      <c r="I390" s="106">
        <f t="shared" si="40"/>
        <v>197.6</v>
      </c>
      <c r="J390" s="276"/>
      <c r="K390" s="276"/>
      <c r="L390" s="276"/>
      <c r="M390" s="276"/>
      <c r="N390" s="276"/>
      <c r="O390" s="276"/>
      <c r="P390" s="276"/>
      <c r="Q390" s="276"/>
      <c r="R390" s="276"/>
      <c r="S390" s="276"/>
      <c r="T390" s="276"/>
      <c r="U390" s="276"/>
      <c r="V390" s="276"/>
      <c r="W390" s="276"/>
      <c r="X390" s="276"/>
      <c r="Y390" s="276"/>
      <c r="Z390" s="106"/>
      <c r="AA390" s="106">
        <f t="shared" si="39"/>
        <v>197.6</v>
      </c>
    </row>
    <row r="391" spans="1:27" ht="21.75" hidden="1" customHeight="1">
      <c r="A391" s="26" t="s">
        <v>649</v>
      </c>
      <c r="B391" s="136">
        <v>477</v>
      </c>
      <c r="C391" s="68" t="s">
        <v>102</v>
      </c>
      <c r="D391" s="69" t="s">
        <v>634</v>
      </c>
      <c r="E391" s="69" t="s">
        <v>605</v>
      </c>
      <c r="F391" s="70">
        <v>196.6</v>
      </c>
      <c r="G391" s="70"/>
      <c r="H391" s="106"/>
      <c r="I391" s="106">
        <f t="shared" si="40"/>
        <v>196.6</v>
      </c>
      <c r="J391" s="276"/>
      <c r="K391" s="276"/>
      <c r="L391" s="276"/>
      <c r="M391" s="276"/>
      <c r="N391" s="276"/>
      <c r="O391" s="276"/>
      <c r="P391" s="276"/>
      <c r="Q391" s="276"/>
      <c r="R391" s="276"/>
      <c r="S391" s="276"/>
      <c r="T391" s="276"/>
      <c r="U391" s="276"/>
      <c r="V391" s="276"/>
      <c r="W391" s="276"/>
      <c r="X391" s="276"/>
      <c r="Y391" s="276"/>
      <c r="Z391" s="106"/>
      <c r="AA391" s="106">
        <f t="shared" si="39"/>
        <v>196.6</v>
      </c>
    </row>
    <row r="392" spans="1:27" ht="25.5" hidden="1" customHeight="1">
      <c r="A392" s="26" t="s">
        <v>603</v>
      </c>
      <c r="B392" s="136">
        <v>477</v>
      </c>
      <c r="C392" s="68" t="s">
        <v>102</v>
      </c>
      <c r="D392" s="69" t="s">
        <v>604</v>
      </c>
      <c r="E392" s="69" t="s">
        <v>605</v>
      </c>
      <c r="F392" s="70">
        <v>1</v>
      </c>
      <c r="G392" s="70"/>
      <c r="H392" s="106"/>
      <c r="I392" s="106">
        <f t="shared" si="40"/>
        <v>1</v>
      </c>
      <c r="J392" s="276"/>
      <c r="K392" s="276"/>
      <c r="L392" s="276"/>
      <c r="M392" s="276"/>
      <c r="N392" s="276"/>
      <c r="O392" s="276"/>
      <c r="P392" s="276"/>
      <c r="Q392" s="276"/>
      <c r="R392" s="276"/>
      <c r="S392" s="276"/>
      <c r="T392" s="276"/>
      <c r="U392" s="276"/>
      <c r="V392" s="276"/>
      <c r="W392" s="276"/>
      <c r="X392" s="276"/>
      <c r="Y392" s="276"/>
      <c r="Z392" s="106"/>
      <c r="AA392" s="106">
        <f t="shared" si="39"/>
        <v>1</v>
      </c>
    </row>
    <row r="393" spans="1:27" ht="18" customHeight="1">
      <c r="A393" s="43" t="s">
        <v>142</v>
      </c>
      <c r="B393" s="96">
        <v>477</v>
      </c>
      <c r="C393" s="66" t="s">
        <v>103</v>
      </c>
      <c r="D393" s="67"/>
      <c r="E393" s="67"/>
      <c r="F393" s="97">
        <f>SUM(F398)+F394</f>
        <v>7650</v>
      </c>
      <c r="G393" s="97"/>
      <c r="H393" s="106"/>
      <c r="I393" s="105">
        <f t="shared" si="40"/>
        <v>7650</v>
      </c>
      <c r="J393" s="276"/>
      <c r="K393" s="276"/>
      <c r="L393" s="276"/>
      <c r="M393" s="276"/>
      <c r="N393" s="276"/>
      <c r="O393" s="276"/>
      <c r="P393" s="276"/>
      <c r="Q393" s="276"/>
      <c r="R393" s="276"/>
      <c r="S393" s="276"/>
      <c r="T393" s="276"/>
      <c r="U393" s="276"/>
      <c r="V393" s="276"/>
      <c r="W393" s="276"/>
      <c r="X393" s="276"/>
      <c r="Y393" s="276"/>
      <c r="Z393" s="105">
        <f>Z397</f>
        <v>40</v>
      </c>
      <c r="AA393" s="105">
        <f t="shared" si="39"/>
        <v>7690</v>
      </c>
    </row>
    <row r="394" spans="1:27" ht="30.75" customHeight="1">
      <c r="A394" s="24" t="s">
        <v>550</v>
      </c>
      <c r="B394" s="96">
        <v>477</v>
      </c>
      <c r="C394" s="67" t="s">
        <v>103</v>
      </c>
      <c r="D394" s="67" t="s">
        <v>551</v>
      </c>
      <c r="E394" s="67"/>
      <c r="F394" s="97">
        <f>F395</f>
        <v>5934</v>
      </c>
      <c r="G394" s="97"/>
      <c r="H394" s="106"/>
      <c r="I394" s="105">
        <f t="shared" si="40"/>
        <v>5934</v>
      </c>
      <c r="J394" s="276"/>
      <c r="K394" s="276"/>
      <c r="L394" s="276"/>
      <c r="M394" s="276"/>
      <c r="N394" s="276"/>
      <c r="O394" s="276"/>
      <c r="P394" s="276"/>
      <c r="Q394" s="276"/>
      <c r="R394" s="276"/>
      <c r="S394" s="276"/>
      <c r="T394" s="276"/>
      <c r="U394" s="276"/>
      <c r="V394" s="276"/>
      <c r="W394" s="276"/>
      <c r="X394" s="276"/>
      <c r="Y394" s="276"/>
      <c r="Z394" s="106"/>
      <c r="AA394" s="105">
        <f t="shared" si="39"/>
        <v>5934</v>
      </c>
    </row>
    <row r="395" spans="1:27" ht="29.25" customHeight="1">
      <c r="A395" s="26" t="s">
        <v>552</v>
      </c>
      <c r="B395" s="136">
        <v>477</v>
      </c>
      <c r="C395" s="69" t="s">
        <v>103</v>
      </c>
      <c r="D395" s="69" t="s">
        <v>551</v>
      </c>
      <c r="E395" s="69"/>
      <c r="F395" s="70">
        <f>F396</f>
        <v>5934</v>
      </c>
      <c r="G395" s="70"/>
      <c r="H395" s="106"/>
      <c r="I395" s="106">
        <f t="shared" si="40"/>
        <v>5934</v>
      </c>
      <c r="J395" s="276"/>
      <c r="K395" s="276"/>
      <c r="L395" s="276"/>
      <c r="M395" s="276"/>
      <c r="N395" s="276"/>
      <c r="O395" s="276"/>
      <c r="P395" s="276"/>
      <c r="Q395" s="276"/>
      <c r="R395" s="276"/>
      <c r="S395" s="276"/>
      <c r="T395" s="276"/>
      <c r="U395" s="276"/>
      <c r="V395" s="276"/>
      <c r="W395" s="276"/>
      <c r="X395" s="276"/>
      <c r="Y395" s="276"/>
      <c r="Z395" s="106"/>
      <c r="AA395" s="106">
        <f t="shared" si="39"/>
        <v>5934</v>
      </c>
    </row>
    <row r="396" spans="1:27" ht="20.25" customHeight="1">
      <c r="A396" s="26" t="s">
        <v>145</v>
      </c>
      <c r="B396" s="136">
        <v>477</v>
      </c>
      <c r="C396" s="69" t="s">
        <v>103</v>
      </c>
      <c r="D396" s="69" t="s">
        <v>551</v>
      </c>
      <c r="E396" s="69" t="s">
        <v>536</v>
      </c>
      <c r="F396" s="70">
        <v>5934</v>
      </c>
      <c r="G396" s="70"/>
      <c r="H396" s="106"/>
      <c r="I396" s="106">
        <f t="shared" si="40"/>
        <v>5934</v>
      </c>
      <c r="J396" s="276"/>
      <c r="K396" s="276"/>
      <c r="L396" s="276"/>
      <c r="M396" s="276"/>
      <c r="N396" s="276"/>
      <c r="O396" s="276"/>
      <c r="P396" s="276"/>
      <c r="Q396" s="276"/>
      <c r="R396" s="276"/>
      <c r="S396" s="276"/>
      <c r="T396" s="276"/>
      <c r="U396" s="276"/>
      <c r="V396" s="276"/>
      <c r="W396" s="276"/>
      <c r="X396" s="276"/>
      <c r="Y396" s="276"/>
      <c r="Z396" s="106"/>
      <c r="AA396" s="106">
        <f t="shared" si="39"/>
        <v>5934</v>
      </c>
    </row>
    <row r="397" spans="1:27" ht="29.25" customHeight="1">
      <c r="A397" s="24" t="s">
        <v>271</v>
      </c>
      <c r="B397" s="96">
        <v>477</v>
      </c>
      <c r="C397" s="66" t="s">
        <v>103</v>
      </c>
      <c r="D397" s="67" t="s">
        <v>229</v>
      </c>
      <c r="E397" s="67"/>
      <c r="F397" s="97">
        <f>SUM(F398)</f>
        <v>1716</v>
      </c>
      <c r="G397" s="97"/>
      <c r="H397" s="106"/>
      <c r="I397" s="105">
        <f t="shared" si="40"/>
        <v>1716</v>
      </c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105">
        <f>Z401</f>
        <v>40</v>
      </c>
      <c r="AA397" s="105">
        <f t="shared" si="39"/>
        <v>1756</v>
      </c>
    </row>
    <row r="398" spans="1:27" ht="30" customHeight="1">
      <c r="A398" s="33" t="s">
        <v>207</v>
      </c>
      <c r="B398" s="136">
        <v>477</v>
      </c>
      <c r="C398" s="69" t="s">
        <v>103</v>
      </c>
      <c r="D398" s="69" t="s">
        <v>356</v>
      </c>
      <c r="E398" s="69"/>
      <c r="F398" s="70">
        <f>SUM(F399,F402)</f>
        <v>1716</v>
      </c>
      <c r="G398" s="70"/>
      <c r="H398" s="106"/>
      <c r="I398" s="106">
        <f t="shared" si="40"/>
        <v>1716</v>
      </c>
      <c r="J398" s="276"/>
      <c r="K398" s="276"/>
      <c r="L398" s="276"/>
      <c r="M398" s="276"/>
      <c r="N398" s="276"/>
      <c r="O398" s="276"/>
      <c r="P398" s="276"/>
      <c r="Q398" s="276"/>
      <c r="R398" s="276"/>
      <c r="S398" s="276"/>
      <c r="T398" s="276"/>
      <c r="U398" s="276"/>
      <c r="V398" s="276"/>
      <c r="W398" s="276"/>
      <c r="X398" s="276"/>
      <c r="Y398" s="276"/>
      <c r="Z398" s="106"/>
      <c r="AA398" s="106">
        <f t="shared" si="39"/>
        <v>1716</v>
      </c>
    </row>
    <row r="399" spans="1:27" ht="33.75" customHeight="1">
      <c r="A399" s="19" t="s">
        <v>195</v>
      </c>
      <c r="B399" s="136">
        <v>477</v>
      </c>
      <c r="C399" s="69" t="s">
        <v>103</v>
      </c>
      <c r="D399" s="69" t="s">
        <v>357</v>
      </c>
      <c r="E399" s="69"/>
      <c r="F399" s="70">
        <f>SUM(F400)</f>
        <v>1701</v>
      </c>
      <c r="G399" s="70"/>
      <c r="H399" s="106"/>
      <c r="I399" s="106">
        <f t="shared" si="40"/>
        <v>1701</v>
      </c>
      <c r="J399" s="276"/>
      <c r="K399" s="276"/>
      <c r="L399" s="276"/>
      <c r="M399" s="276"/>
      <c r="N399" s="276"/>
      <c r="O399" s="276"/>
      <c r="P399" s="276"/>
      <c r="Q399" s="276"/>
      <c r="R399" s="276"/>
      <c r="S399" s="276"/>
      <c r="T399" s="276"/>
      <c r="U399" s="276"/>
      <c r="V399" s="276"/>
      <c r="W399" s="276"/>
      <c r="X399" s="276"/>
      <c r="Y399" s="276"/>
      <c r="Z399" s="106"/>
      <c r="AA399" s="106">
        <f t="shared" si="39"/>
        <v>1701</v>
      </c>
    </row>
    <row r="400" spans="1:27" ht="37.5" customHeight="1">
      <c r="A400" s="19" t="s">
        <v>197</v>
      </c>
      <c r="B400" s="136">
        <v>477</v>
      </c>
      <c r="C400" s="69" t="s">
        <v>103</v>
      </c>
      <c r="D400" s="69" t="s">
        <v>357</v>
      </c>
      <c r="E400" s="69" t="s">
        <v>196</v>
      </c>
      <c r="F400" s="70">
        <v>1701</v>
      </c>
      <c r="G400" s="70"/>
      <c r="H400" s="106"/>
      <c r="I400" s="106">
        <f t="shared" si="40"/>
        <v>1701</v>
      </c>
      <c r="J400" s="276"/>
      <c r="K400" s="276"/>
      <c r="L400" s="276"/>
      <c r="M400" s="276"/>
      <c r="N400" s="276"/>
      <c r="O400" s="276"/>
      <c r="P400" s="276"/>
      <c r="Q400" s="276"/>
      <c r="R400" s="276"/>
      <c r="S400" s="276"/>
      <c r="T400" s="276"/>
      <c r="U400" s="276"/>
      <c r="V400" s="276"/>
      <c r="W400" s="276"/>
      <c r="X400" s="276"/>
      <c r="Y400" s="276"/>
      <c r="Z400" s="106"/>
      <c r="AA400" s="106">
        <f t="shared" si="39"/>
        <v>1701</v>
      </c>
    </row>
    <row r="401" spans="1:27" ht="37.5" customHeight="1">
      <c r="A401" s="19" t="s">
        <v>851</v>
      </c>
      <c r="B401" s="136">
        <v>477</v>
      </c>
      <c r="C401" s="69" t="s">
        <v>103</v>
      </c>
      <c r="D401" s="69" t="s">
        <v>852</v>
      </c>
      <c r="E401" s="69" t="s">
        <v>196</v>
      </c>
      <c r="F401" s="70"/>
      <c r="G401" s="70"/>
      <c r="H401" s="106"/>
      <c r="I401" s="106"/>
      <c r="J401" s="276"/>
      <c r="K401" s="276"/>
      <c r="L401" s="276"/>
      <c r="M401" s="276"/>
      <c r="N401" s="276"/>
      <c r="O401" s="276"/>
      <c r="P401" s="276"/>
      <c r="Q401" s="276"/>
      <c r="R401" s="276"/>
      <c r="S401" s="276"/>
      <c r="T401" s="276"/>
      <c r="U401" s="276"/>
      <c r="V401" s="276"/>
      <c r="W401" s="276"/>
      <c r="X401" s="276"/>
      <c r="Y401" s="276"/>
      <c r="Z401" s="106">
        <v>40</v>
      </c>
      <c r="AA401" s="106">
        <f t="shared" si="39"/>
        <v>40</v>
      </c>
    </row>
    <row r="402" spans="1:27" ht="18.75" customHeight="1">
      <c r="A402" s="19" t="s">
        <v>176</v>
      </c>
      <c r="B402" s="136">
        <v>477</v>
      </c>
      <c r="C402" s="69" t="s">
        <v>103</v>
      </c>
      <c r="D402" s="69" t="s">
        <v>358</v>
      </c>
      <c r="E402" s="69"/>
      <c r="F402" s="70">
        <f>SUM(F403)</f>
        <v>15</v>
      </c>
      <c r="G402" s="70"/>
      <c r="H402" s="106"/>
      <c r="I402" s="106">
        <f t="shared" si="40"/>
        <v>15</v>
      </c>
      <c r="J402" s="276"/>
      <c r="K402" s="276"/>
      <c r="L402" s="276"/>
      <c r="M402" s="276"/>
      <c r="N402" s="276"/>
      <c r="O402" s="276"/>
      <c r="P402" s="276"/>
      <c r="Q402" s="276"/>
      <c r="R402" s="276"/>
      <c r="S402" s="276"/>
      <c r="T402" s="276"/>
      <c r="U402" s="276"/>
      <c r="V402" s="276"/>
      <c r="W402" s="276"/>
      <c r="X402" s="276"/>
      <c r="Y402" s="276"/>
      <c r="Z402" s="106"/>
      <c r="AA402" s="106">
        <f t="shared" ref="AA402:AA404" si="43">I402+Z402</f>
        <v>15</v>
      </c>
    </row>
    <row r="403" spans="1:27" ht="27.75" customHeight="1">
      <c r="A403" s="19" t="s">
        <v>193</v>
      </c>
      <c r="B403" s="136">
        <v>477</v>
      </c>
      <c r="C403" s="69" t="s">
        <v>103</v>
      </c>
      <c r="D403" s="69" t="s">
        <v>358</v>
      </c>
      <c r="E403" s="69" t="s">
        <v>192</v>
      </c>
      <c r="F403" s="70">
        <v>15</v>
      </c>
      <c r="G403" s="70"/>
      <c r="H403" s="106"/>
      <c r="I403" s="106">
        <f t="shared" si="40"/>
        <v>15</v>
      </c>
      <c r="J403" s="276"/>
      <c r="K403" s="276"/>
      <c r="L403" s="276"/>
      <c r="M403" s="276"/>
      <c r="N403" s="276"/>
      <c r="O403" s="276"/>
      <c r="P403" s="276"/>
      <c r="Q403" s="276"/>
      <c r="R403" s="276"/>
      <c r="S403" s="276"/>
      <c r="T403" s="276"/>
      <c r="U403" s="276"/>
      <c r="V403" s="276"/>
      <c r="W403" s="276"/>
      <c r="X403" s="276"/>
      <c r="Y403" s="276"/>
      <c r="Z403" s="106"/>
      <c r="AA403" s="106">
        <f t="shared" si="43"/>
        <v>15</v>
      </c>
    </row>
    <row r="404" spans="1:27" s="20" customFormat="1" ht="18" hidden="1" customHeight="1">
      <c r="A404" s="95"/>
      <c r="B404" s="120"/>
      <c r="C404" s="148"/>
      <c r="D404" s="120"/>
      <c r="E404" s="120"/>
      <c r="F404" s="98"/>
      <c r="G404" s="98"/>
      <c r="H404" s="106"/>
      <c r="I404" s="106">
        <f t="shared" si="40"/>
        <v>0</v>
      </c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106"/>
      <c r="AA404" s="106">
        <f t="shared" si="43"/>
        <v>0</v>
      </c>
    </row>
  </sheetData>
  <mergeCells count="8">
    <mergeCell ref="I10:AA10"/>
    <mergeCell ref="E5:AA5"/>
    <mergeCell ref="E3:AA3"/>
    <mergeCell ref="D6:F6"/>
    <mergeCell ref="E2:AA2"/>
    <mergeCell ref="F4:AA4"/>
    <mergeCell ref="F7:AA7"/>
    <mergeCell ref="A9:AA9"/>
  </mergeCells>
  <pageMargins left="0.78740157480314965" right="0" top="0.55118110236220474" bottom="0.19685039370078741" header="0.31496062992125984" footer="0.31496062992125984"/>
  <pageSetup paperSize="9" scale="70" orientation="portrait" r:id="rId1"/>
  <legacyDrawing r:id="rId2"/>
  <controls>
    <control shapeId="1025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2:K384"/>
  <sheetViews>
    <sheetView workbookViewId="0">
      <selection activeCell="P8" sqref="P8"/>
    </sheetView>
  </sheetViews>
  <sheetFormatPr defaultRowHeight="12.75"/>
  <cols>
    <col min="1" max="1" width="43.5703125" style="36" customWidth="1"/>
    <col min="2" max="2" width="11" style="36" customWidth="1"/>
    <col min="3" max="3" width="14.140625" style="36" customWidth="1"/>
    <col min="4" max="4" width="10.140625" style="36" customWidth="1"/>
    <col min="5" max="5" width="13.140625" style="90" hidden="1" customWidth="1"/>
    <col min="6" max="6" width="11.42578125" style="90" hidden="1" customWidth="1"/>
    <col min="7" max="7" width="10.140625" style="90" hidden="1" customWidth="1"/>
    <col min="8" max="8" width="13.140625" style="90" customWidth="1"/>
    <col min="9" max="9" width="10.85546875" style="90" customWidth="1"/>
    <col min="10" max="10" width="13.140625" style="90" customWidth="1"/>
    <col min="11" max="14" width="0" hidden="1" customWidth="1"/>
  </cols>
  <sheetData>
    <row r="2" spans="1:11">
      <c r="D2" s="165"/>
      <c r="G2" s="103"/>
      <c r="H2" s="103"/>
      <c r="I2" s="103"/>
      <c r="J2" s="224" t="s">
        <v>772</v>
      </c>
    </row>
    <row r="3" spans="1:11" ht="81" customHeight="1">
      <c r="E3" s="240" t="s">
        <v>860</v>
      </c>
      <c r="F3" s="235"/>
      <c r="G3" s="235"/>
      <c r="H3" s="235"/>
      <c r="I3" s="235"/>
      <c r="J3" s="235"/>
      <c r="K3" s="235"/>
    </row>
    <row r="4" spans="1:11" ht="19.5" customHeight="1">
      <c r="A4" s="156"/>
      <c r="B4" s="155"/>
      <c r="C4" s="155"/>
      <c r="D4" s="155"/>
      <c r="E4" s="171"/>
      <c r="F4" s="171"/>
      <c r="G4" s="176"/>
      <c r="H4" s="176"/>
      <c r="I4" s="176"/>
      <c r="J4" s="173" t="s">
        <v>33</v>
      </c>
    </row>
    <row r="5" spans="1:11" ht="64.5" customHeight="1">
      <c r="A5" s="170"/>
      <c r="B5" s="207"/>
      <c r="C5" s="207"/>
      <c r="D5" s="207"/>
      <c r="E5" s="245" t="s">
        <v>784</v>
      </c>
      <c r="F5" s="246"/>
      <c r="G5" s="246"/>
      <c r="H5" s="246"/>
      <c r="I5" s="246"/>
      <c r="J5" s="246"/>
    </row>
    <row r="6" spans="1:11" ht="17.25" customHeight="1">
      <c r="A6" s="170"/>
      <c r="B6" s="154"/>
      <c r="C6" s="232"/>
      <c r="D6" s="232"/>
      <c r="E6" s="232"/>
      <c r="F6" s="232"/>
      <c r="G6" s="232"/>
      <c r="H6" s="232"/>
      <c r="I6" s="232"/>
      <c r="J6" s="232"/>
    </row>
    <row r="7" spans="1:11" ht="16.5" customHeight="1">
      <c r="A7" s="170"/>
      <c r="B7" s="154"/>
      <c r="C7" s="154"/>
      <c r="D7" s="154"/>
      <c r="E7" s="170"/>
      <c r="F7" s="170"/>
      <c r="G7" s="110"/>
      <c r="H7" s="110"/>
      <c r="I7" s="110"/>
      <c r="J7" s="170" t="s">
        <v>188</v>
      </c>
    </row>
    <row r="8" spans="1:11" ht="45" customHeight="1">
      <c r="A8" s="244" t="s">
        <v>744</v>
      </c>
      <c r="B8" s="244"/>
      <c r="C8" s="244"/>
      <c r="D8" s="244"/>
      <c r="E8" s="244"/>
      <c r="F8" s="244"/>
      <c r="G8" s="244"/>
      <c r="H8" s="244"/>
      <c r="I8" s="244"/>
      <c r="J8" s="244"/>
    </row>
    <row r="9" spans="1:11" hidden="1">
      <c r="A9" s="37"/>
      <c r="B9" s="37"/>
      <c r="C9" s="37"/>
      <c r="D9" s="37"/>
      <c r="E9" s="109"/>
      <c r="F9" s="109"/>
      <c r="G9" s="177"/>
      <c r="H9" s="177"/>
      <c r="I9" s="177"/>
      <c r="J9" s="174"/>
    </row>
    <row r="10" spans="1:11">
      <c r="A10" s="37"/>
      <c r="B10" s="37"/>
      <c r="C10" s="37"/>
      <c r="D10" s="37"/>
      <c r="E10" s="99"/>
      <c r="F10" s="109"/>
      <c r="G10" s="177"/>
      <c r="H10" s="177"/>
      <c r="I10" s="177"/>
      <c r="J10" s="175" t="s">
        <v>298</v>
      </c>
    </row>
    <row r="11" spans="1:11" ht="35.25" customHeight="1">
      <c r="A11" s="38" t="s">
        <v>157</v>
      </c>
      <c r="B11" s="38" t="s">
        <v>133</v>
      </c>
      <c r="C11" s="38" t="s">
        <v>191</v>
      </c>
      <c r="D11" s="38" t="s">
        <v>134</v>
      </c>
      <c r="E11" s="89" t="s">
        <v>618</v>
      </c>
      <c r="F11" s="89" t="s">
        <v>768</v>
      </c>
      <c r="G11" s="97" t="s">
        <v>768</v>
      </c>
      <c r="H11" s="89" t="s">
        <v>618</v>
      </c>
      <c r="I11" s="97" t="s">
        <v>768</v>
      </c>
      <c r="J11" s="89" t="s">
        <v>618</v>
      </c>
    </row>
    <row r="12" spans="1:11" ht="24.75" customHeight="1">
      <c r="A12" s="24" t="s">
        <v>135</v>
      </c>
      <c r="B12" s="38"/>
      <c r="C12" s="38"/>
      <c r="D12" s="38"/>
      <c r="E12" s="97">
        <f>SUM(E13,E76,E84,E109,E150,E191,E252,E290,E335,E348,E354,E360)</f>
        <v>954053.29999999981</v>
      </c>
      <c r="F12" s="97">
        <f>SUM(F13,F76,F84,F109,F150,F191,F252,F290,F335,F348,F354,F360)</f>
        <v>60019.5</v>
      </c>
      <c r="G12" s="97">
        <f>SUM(G13,G76,G84,G109,G150,G191,G252,G290,G335,G348,G354,G360)</f>
        <v>42496</v>
      </c>
      <c r="H12" s="97">
        <f>E12+F12+G12</f>
        <v>1056568.7999999998</v>
      </c>
      <c r="I12" s="97">
        <f>SUM(I13,I76,I84,I109,I150,I191,I252,I290,I335,I348,I354,I360)</f>
        <v>28478.400000000001</v>
      </c>
      <c r="J12" s="97">
        <f>H12+I12</f>
        <v>1085047.1999999997</v>
      </c>
    </row>
    <row r="13" spans="1:11" s="3" customFormat="1" ht="26.25" customHeight="1">
      <c r="A13" s="24" t="s">
        <v>136</v>
      </c>
      <c r="B13" s="67" t="s">
        <v>137</v>
      </c>
      <c r="C13" s="67"/>
      <c r="D13" s="67"/>
      <c r="E13" s="97">
        <f>SUM(E14,E21,E29,E45,E65,E70,E59)+E43</f>
        <v>57573.2</v>
      </c>
      <c r="F13" s="97">
        <f t="shared" ref="F13:G13" si="0">SUM(F14,F21,F29,F45,F65,F70,F59)+F43</f>
        <v>0</v>
      </c>
      <c r="G13" s="97">
        <f t="shared" si="0"/>
        <v>2200</v>
      </c>
      <c r="H13" s="97">
        <f t="shared" ref="H13:H76" si="1">E13+F13+G13</f>
        <v>59773.2</v>
      </c>
      <c r="I13" s="97">
        <f>I29+I45</f>
        <v>1005</v>
      </c>
      <c r="J13" s="97">
        <f t="shared" ref="J13:J76" si="2">H13+I13</f>
        <v>60778.2</v>
      </c>
    </row>
    <row r="14" spans="1:11" s="3" customFormat="1" ht="34.5" hidden="1" customHeight="1">
      <c r="A14" s="24" t="s">
        <v>138</v>
      </c>
      <c r="B14" s="67" t="s">
        <v>139</v>
      </c>
      <c r="C14" s="67"/>
      <c r="D14" s="67"/>
      <c r="E14" s="97">
        <f>SUM(E16)</f>
        <v>1700</v>
      </c>
      <c r="F14" s="97"/>
      <c r="G14" s="97"/>
      <c r="H14" s="97">
        <f t="shared" si="1"/>
        <v>1700</v>
      </c>
      <c r="I14" s="97">
        <v>783</v>
      </c>
      <c r="J14" s="97">
        <f t="shared" si="2"/>
        <v>2483</v>
      </c>
    </row>
    <row r="15" spans="1:11" s="3" customFormat="1" ht="34.5" hidden="1" customHeight="1">
      <c r="A15" s="24" t="s">
        <v>272</v>
      </c>
      <c r="B15" s="67" t="s">
        <v>139</v>
      </c>
      <c r="C15" s="67" t="s">
        <v>221</v>
      </c>
      <c r="D15" s="67"/>
      <c r="E15" s="97">
        <f>SUM(E16)</f>
        <v>1700</v>
      </c>
      <c r="F15" s="97"/>
      <c r="G15" s="97"/>
      <c r="H15" s="97">
        <f t="shared" si="1"/>
        <v>1700</v>
      </c>
      <c r="I15" s="97">
        <v>783</v>
      </c>
      <c r="J15" s="97">
        <f t="shared" si="2"/>
        <v>2483</v>
      </c>
    </row>
    <row r="16" spans="1:11" ht="21.75" hidden="1" customHeight="1">
      <c r="A16" s="19" t="s">
        <v>140</v>
      </c>
      <c r="B16" s="69" t="s">
        <v>139</v>
      </c>
      <c r="C16" s="69" t="s">
        <v>222</v>
      </c>
      <c r="D16" s="69"/>
      <c r="E16" s="70">
        <f>SUM(E17,E19)</f>
        <v>1700</v>
      </c>
      <c r="F16" s="70"/>
      <c r="G16" s="70"/>
      <c r="H16" s="97">
        <f t="shared" si="1"/>
        <v>1700</v>
      </c>
      <c r="I16" s="97">
        <v>783</v>
      </c>
      <c r="J16" s="97">
        <f t="shared" si="2"/>
        <v>2483</v>
      </c>
    </row>
    <row r="17" spans="1:10" ht="36.75" hidden="1" customHeight="1">
      <c r="A17" s="19" t="s">
        <v>195</v>
      </c>
      <c r="B17" s="69" t="s">
        <v>139</v>
      </c>
      <c r="C17" s="69" t="s">
        <v>223</v>
      </c>
      <c r="D17" s="69"/>
      <c r="E17" s="70">
        <f>SUM(E18)</f>
        <v>1700</v>
      </c>
      <c r="F17" s="70"/>
      <c r="G17" s="70"/>
      <c r="H17" s="97">
        <f t="shared" si="1"/>
        <v>1700</v>
      </c>
      <c r="I17" s="97">
        <v>783</v>
      </c>
      <c r="J17" s="97">
        <f t="shared" si="2"/>
        <v>2483</v>
      </c>
    </row>
    <row r="18" spans="1:10" ht="27.75" hidden="1" customHeight="1">
      <c r="A18" s="19" t="s">
        <v>197</v>
      </c>
      <c r="B18" s="69" t="s">
        <v>139</v>
      </c>
      <c r="C18" s="69" t="s">
        <v>223</v>
      </c>
      <c r="D18" s="69" t="s">
        <v>196</v>
      </c>
      <c r="E18" s="70">
        <v>1700</v>
      </c>
      <c r="F18" s="70"/>
      <c r="G18" s="70"/>
      <c r="H18" s="97">
        <f t="shared" si="1"/>
        <v>1700</v>
      </c>
      <c r="I18" s="97">
        <v>783</v>
      </c>
      <c r="J18" s="97">
        <f t="shared" si="2"/>
        <v>2483</v>
      </c>
    </row>
    <row r="19" spans="1:10" ht="22.5" hidden="1" customHeight="1">
      <c r="A19" s="19" t="s">
        <v>176</v>
      </c>
      <c r="B19" s="69" t="s">
        <v>139</v>
      </c>
      <c r="C19" s="69" t="s">
        <v>224</v>
      </c>
      <c r="D19" s="69"/>
      <c r="E19" s="70">
        <f>E20</f>
        <v>0</v>
      </c>
      <c r="F19" s="70"/>
      <c r="G19" s="70"/>
      <c r="H19" s="97">
        <f t="shared" si="1"/>
        <v>0</v>
      </c>
      <c r="I19" s="97">
        <v>783</v>
      </c>
      <c r="J19" s="97">
        <f t="shared" si="2"/>
        <v>783</v>
      </c>
    </row>
    <row r="20" spans="1:10" ht="36.75" hidden="1" customHeight="1">
      <c r="A20" s="19" t="s">
        <v>193</v>
      </c>
      <c r="B20" s="69" t="s">
        <v>139</v>
      </c>
      <c r="C20" s="69" t="s">
        <v>224</v>
      </c>
      <c r="D20" s="69" t="s">
        <v>192</v>
      </c>
      <c r="E20" s="70">
        <v>0</v>
      </c>
      <c r="F20" s="70"/>
      <c r="G20" s="70"/>
      <c r="H20" s="97">
        <f t="shared" si="1"/>
        <v>0</v>
      </c>
      <c r="I20" s="97">
        <v>783</v>
      </c>
      <c r="J20" s="97">
        <f t="shared" si="2"/>
        <v>783</v>
      </c>
    </row>
    <row r="21" spans="1:10" ht="43.5" hidden="1" customHeight="1">
      <c r="A21" s="24" t="s">
        <v>189</v>
      </c>
      <c r="B21" s="67" t="s">
        <v>302</v>
      </c>
      <c r="C21" s="67"/>
      <c r="D21" s="67"/>
      <c r="E21" s="97">
        <f>SUM(E23)</f>
        <v>1486</v>
      </c>
      <c r="F21" s="97"/>
      <c r="G21" s="97"/>
      <c r="H21" s="97">
        <f t="shared" si="1"/>
        <v>1486</v>
      </c>
      <c r="I21" s="97">
        <v>783</v>
      </c>
      <c r="J21" s="97">
        <f t="shared" si="2"/>
        <v>2269</v>
      </c>
    </row>
    <row r="22" spans="1:10" ht="30.75" hidden="1" customHeight="1">
      <c r="A22" s="24" t="s">
        <v>272</v>
      </c>
      <c r="B22" s="67" t="s">
        <v>302</v>
      </c>
      <c r="C22" s="67" t="s">
        <v>221</v>
      </c>
      <c r="D22" s="67"/>
      <c r="E22" s="97">
        <f>SUM(E23)</f>
        <v>1486</v>
      </c>
      <c r="F22" s="97"/>
      <c r="G22" s="97"/>
      <c r="H22" s="97">
        <f t="shared" si="1"/>
        <v>1486</v>
      </c>
      <c r="I22" s="97">
        <v>783</v>
      </c>
      <c r="J22" s="97">
        <f t="shared" si="2"/>
        <v>2269</v>
      </c>
    </row>
    <row r="23" spans="1:10" s="3" customFormat="1" ht="32.25" hidden="1" customHeight="1">
      <c r="A23" s="19" t="s">
        <v>301</v>
      </c>
      <c r="B23" s="69" t="s">
        <v>302</v>
      </c>
      <c r="C23" s="69" t="s">
        <v>225</v>
      </c>
      <c r="D23" s="69"/>
      <c r="E23" s="70">
        <f>SUM(E24,E26)+E28</f>
        <v>1486</v>
      </c>
      <c r="F23" s="70"/>
      <c r="G23" s="70"/>
      <c r="H23" s="97">
        <f t="shared" si="1"/>
        <v>1486</v>
      </c>
      <c r="I23" s="97">
        <v>783</v>
      </c>
      <c r="J23" s="97">
        <f t="shared" si="2"/>
        <v>2269</v>
      </c>
    </row>
    <row r="24" spans="1:10" s="3" customFormat="1" ht="32.25" hidden="1" customHeight="1">
      <c r="A24" s="19" t="s">
        <v>195</v>
      </c>
      <c r="B24" s="69" t="s">
        <v>302</v>
      </c>
      <c r="C24" s="69" t="s">
        <v>226</v>
      </c>
      <c r="D24" s="69"/>
      <c r="E24" s="70">
        <f>SUM(E25)</f>
        <v>1086</v>
      </c>
      <c r="F24" s="70"/>
      <c r="G24" s="70"/>
      <c r="H24" s="97">
        <f t="shared" si="1"/>
        <v>1086</v>
      </c>
      <c r="I24" s="97">
        <v>783</v>
      </c>
      <c r="J24" s="97">
        <f t="shared" si="2"/>
        <v>1869</v>
      </c>
    </row>
    <row r="25" spans="1:10" s="3" customFormat="1" ht="29.25" hidden="1" customHeight="1">
      <c r="A25" s="19" t="s">
        <v>197</v>
      </c>
      <c r="B25" s="69" t="s">
        <v>302</v>
      </c>
      <c r="C25" s="69" t="s">
        <v>226</v>
      </c>
      <c r="D25" s="69" t="s">
        <v>196</v>
      </c>
      <c r="E25" s="70">
        <v>1086</v>
      </c>
      <c r="F25" s="70"/>
      <c r="G25" s="70"/>
      <c r="H25" s="97">
        <f t="shared" si="1"/>
        <v>1086</v>
      </c>
      <c r="I25" s="97">
        <v>783</v>
      </c>
      <c r="J25" s="97">
        <f t="shared" si="2"/>
        <v>1869</v>
      </c>
    </row>
    <row r="26" spans="1:10" s="3" customFormat="1" ht="24.75" hidden="1" customHeight="1">
      <c r="A26" s="19" t="s">
        <v>176</v>
      </c>
      <c r="B26" s="69" t="s">
        <v>302</v>
      </c>
      <c r="C26" s="69" t="s">
        <v>227</v>
      </c>
      <c r="D26" s="69"/>
      <c r="E26" s="70">
        <f>E27</f>
        <v>400</v>
      </c>
      <c r="F26" s="70"/>
      <c r="G26" s="70"/>
      <c r="H26" s="97">
        <f t="shared" si="1"/>
        <v>400</v>
      </c>
      <c r="I26" s="97">
        <v>783</v>
      </c>
      <c r="J26" s="97">
        <f t="shared" si="2"/>
        <v>1183</v>
      </c>
    </row>
    <row r="27" spans="1:10" s="3" customFormat="1" ht="31.5" hidden="1" customHeight="1">
      <c r="A27" s="19" t="s">
        <v>193</v>
      </c>
      <c r="B27" s="69" t="s">
        <v>302</v>
      </c>
      <c r="C27" s="69" t="s">
        <v>227</v>
      </c>
      <c r="D27" s="69" t="s">
        <v>192</v>
      </c>
      <c r="E27" s="70">
        <v>400</v>
      </c>
      <c r="F27" s="70"/>
      <c r="G27" s="70"/>
      <c r="H27" s="97">
        <f t="shared" si="1"/>
        <v>400</v>
      </c>
      <c r="I27" s="97">
        <v>783</v>
      </c>
      <c r="J27" s="97">
        <f t="shared" si="2"/>
        <v>1183</v>
      </c>
    </row>
    <row r="28" spans="1:10" s="3" customFormat="1" ht="25.5" hidden="1" customHeight="1">
      <c r="A28" s="19" t="s">
        <v>647</v>
      </c>
      <c r="B28" s="68" t="s">
        <v>302</v>
      </c>
      <c r="C28" s="69" t="s">
        <v>646</v>
      </c>
      <c r="D28" s="69" t="s">
        <v>192</v>
      </c>
      <c r="E28" s="70">
        <v>0</v>
      </c>
      <c r="F28" s="70"/>
      <c r="G28" s="70"/>
      <c r="H28" s="97">
        <f t="shared" si="1"/>
        <v>0</v>
      </c>
      <c r="I28" s="97">
        <v>783</v>
      </c>
      <c r="J28" s="97">
        <f t="shared" si="2"/>
        <v>783</v>
      </c>
    </row>
    <row r="29" spans="1:10" s="3" customFormat="1" ht="48.75" customHeight="1">
      <c r="A29" s="24" t="s">
        <v>303</v>
      </c>
      <c r="B29" s="67" t="s">
        <v>304</v>
      </c>
      <c r="C29" s="67"/>
      <c r="D29" s="67"/>
      <c r="E29" s="97">
        <f>SUM(E30)</f>
        <v>38319</v>
      </c>
      <c r="F29" s="97">
        <f t="shared" ref="F29:G29" si="3">SUM(F30)</f>
        <v>0</v>
      </c>
      <c r="G29" s="97">
        <f t="shared" si="3"/>
        <v>2200</v>
      </c>
      <c r="H29" s="97">
        <f t="shared" si="1"/>
        <v>40519</v>
      </c>
      <c r="I29" s="97">
        <v>783</v>
      </c>
      <c r="J29" s="97">
        <f t="shared" si="2"/>
        <v>41302</v>
      </c>
    </row>
    <row r="30" spans="1:10" s="3" customFormat="1" ht="25.5" customHeight="1">
      <c r="A30" s="24" t="s">
        <v>273</v>
      </c>
      <c r="B30" s="67" t="s">
        <v>304</v>
      </c>
      <c r="C30" s="67" t="s">
        <v>229</v>
      </c>
      <c r="D30" s="67"/>
      <c r="E30" s="97">
        <f>SUM(E31,E36)</f>
        <v>38319</v>
      </c>
      <c r="F30" s="97">
        <f t="shared" ref="F30:G30" si="4">SUM(F31,F36)</f>
        <v>0</v>
      </c>
      <c r="G30" s="97">
        <f t="shared" si="4"/>
        <v>2200</v>
      </c>
      <c r="H30" s="97">
        <f t="shared" si="1"/>
        <v>40519</v>
      </c>
      <c r="I30" s="70">
        <v>783</v>
      </c>
      <c r="J30" s="97">
        <f t="shared" si="2"/>
        <v>41302</v>
      </c>
    </row>
    <row r="31" spans="1:10" ht="30.75" customHeight="1">
      <c r="A31" s="19" t="s">
        <v>305</v>
      </c>
      <c r="B31" s="69" t="s">
        <v>304</v>
      </c>
      <c r="C31" s="69" t="s">
        <v>230</v>
      </c>
      <c r="D31" s="69"/>
      <c r="E31" s="70">
        <f>E32</f>
        <v>1175</v>
      </c>
      <c r="F31" s="70"/>
      <c r="G31" s="70"/>
      <c r="H31" s="97">
        <f t="shared" si="1"/>
        <v>1175</v>
      </c>
      <c r="I31" s="70">
        <v>783</v>
      </c>
      <c r="J31" s="97">
        <f t="shared" si="2"/>
        <v>1958</v>
      </c>
    </row>
    <row r="32" spans="1:10" ht="30.75" customHeight="1">
      <c r="A32" s="19" t="s">
        <v>195</v>
      </c>
      <c r="B32" s="69" t="s">
        <v>304</v>
      </c>
      <c r="C32" s="69" t="s">
        <v>231</v>
      </c>
      <c r="D32" s="69"/>
      <c r="E32" s="70">
        <f>E33</f>
        <v>1175</v>
      </c>
      <c r="F32" s="70"/>
      <c r="G32" s="70"/>
      <c r="H32" s="97">
        <f t="shared" si="1"/>
        <v>1175</v>
      </c>
      <c r="I32" s="70">
        <v>783</v>
      </c>
      <c r="J32" s="97">
        <f t="shared" si="2"/>
        <v>1958</v>
      </c>
    </row>
    <row r="33" spans="1:10" ht="34.5" customHeight="1">
      <c r="A33" s="19" t="s">
        <v>197</v>
      </c>
      <c r="B33" s="69" t="s">
        <v>304</v>
      </c>
      <c r="C33" s="69" t="s">
        <v>231</v>
      </c>
      <c r="D33" s="69" t="s">
        <v>196</v>
      </c>
      <c r="E33" s="70">
        <v>1175</v>
      </c>
      <c r="F33" s="70"/>
      <c r="G33" s="70"/>
      <c r="H33" s="97">
        <f t="shared" si="1"/>
        <v>1175</v>
      </c>
      <c r="I33" s="70">
        <v>783</v>
      </c>
      <c r="J33" s="97">
        <f t="shared" si="2"/>
        <v>1958</v>
      </c>
    </row>
    <row r="34" spans="1:10" ht="34.5" hidden="1" customHeight="1">
      <c r="A34" s="19" t="s">
        <v>176</v>
      </c>
      <c r="B34" s="69" t="s">
        <v>304</v>
      </c>
      <c r="C34" s="69" t="s">
        <v>232</v>
      </c>
      <c r="D34" s="69"/>
      <c r="E34" s="70"/>
      <c r="F34" s="70"/>
      <c r="G34" s="70"/>
      <c r="H34" s="97">
        <f t="shared" si="1"/>
        <v>0</v>
      </c>
      <c r="I34" s="70"/>
      <c r="J34" s="97">
        <f t="shared" si="2"/>
        <v>0</v>
      </c>
    </row>
    <row r="35" spans="1:10" ht="34.5" hidden="1" customHeight="1">
      <c r="A35" s="19" t="s">
        <v>193</v>
      </c>
      <c r="B35" s="69" t="s">
        <v>304</v>
      </c>
      <c r="C35" s="69" t="s">
        <v>232</v>
      </c>
      <c r="D35" s="69" t="s">
        <v>192</v>
      </c>
      <c r="E35" s="70"/>
      <c r="F35" s="70"/>
      <c r="G35" s="70"/>
      <c r="H35" s="97">
        <f t="shared" si="1"/>
        <v>0</v>
      </c>
      <c r="I35" s="70"/>
      <c r="J35" s="97">
        <f t="shared" si="2"/>
        <v>0</v>
      </c>
    </row>
    <row r="36" spans="1:10" ht="21" customHeight="1">
      <c r="A36" s="19" t="s">
        <v>190</v>
      </c>
      <c r="B36" s="69" t="s">
        <v>304</v>
      </c>
      <c r="C36" s="69" t="s">
        <v>233</v>
      </c>
      <c r="D36" s="69"/>
      <c r="E36" s="70">
        <f>SUM(E37,E39)</f>
        <v>37144</v>
      </c>
      <c r="F36" s="70">
        <f t="shared" ref="F36:G36" si="5">SUM(F37,F39)</f>
        <v>0</v>
      </c>
      <c r="G36" s="70">
        <f t="shared" si="5"/>
        <v>2200</v>
      </c>
      <c r="H36" s="97">
        <f t="shared" si="1"/>
        <v>39344</v>
      </c>
      <c r="I36" s="70"/>
      <c r="J36" s="97">
        <f t="shared" si="2"/>
        <v>39344</v>
      </c>
    </row>
    <row r="37" spans="1:10" ht="27" customHeight="1">
      <c r="A37" s="19" t="s">
        <v>195</v>
      </c>
      <c r="B37" s="69" t="s">
        <v>304</v>
      </c>
      <c r="C37" s="69" t="s">
        <v>234</v>
      </c>
      <c r="D37" s="69"/>
      <c r="E37" s="70">
        <f>SUM(E38)</f>
        <v>28319</v>
      </c>
      <c r="F37" s="70"/>
      <c r="G37" s="70"/>
      <c r="H37" s="97">
        <f t="shared" si="1"/>
        <v>28319</v>
      </c>
      <c r="I37" s="70"/>
      <c r="J37" s="97">
        <f t="shared" si="2"/>
        <v>28319</v>
      </c>
    </row>
    <row r="38" spans="1:10" ht="36" customHeight="1">
      <c r="A38" s="19" t="s">
        <v>197</v>
      </c>
      <c r="B38" s="69" t="s">
        <v>304</v>
      </c>
      <c r="C38" s="69" t="s">
        <v>234</v>
      </c>
      <c r="D38" s="69" t="s">
        <v>196</v>
      </c>
      <c r="E38" s="70">
        <v>28319</v>
      </c>
      <c r="F38" s="70"/>
      <c r="G38" s="70"/>
      <c r="H38" s="97">
        <f t="shared" si="1"/>
        <v>28319</v>
      </c>
      <c r="I38" s="70"/>
      <c r="J38" s="97">
        <f t="shared" si="2"/>
        <v>28319</v>
      </c>
    </row>
    <row r="39" spans="1:10" ht="21.75" customHeight="1">
      <c r="A39" s="19" t="s">
        <v>176</v>
      </c>
      <c r="B39" s="69" t="s">
        <v>304</v>
      </c>
      <c r="C39" s="69" t="s">
        <v>235</v>
      </c>
      <c r="D39" s="69"/>
      <c r="E39" s="104">
        <f>E40+E42+E41</f>
        <v>8825</v>
      </c>
      <c r="F39" s="104">
        <f t="shared" ref="F39:G39" si="6">F40+F42+F41</f>
        <v>0</v>
      </c>
      <c r="G39" s="104">
        <f t="shared" si="6"/>
        <v>2200</v>
      </c>
      <c r="H39" s="97">
        <f t="shared" si="1"/>
        <v>11025</v>
      </c>
      <c r="I39" s="104"/>
      <c r="J39" s="97">
        <f t="shared" si="2"/>
        <v>11025</v>
      </c>
    </row>
    <row r="40" spans="1:10" ht="33" customHeight="1">
      <c r="A40" s="19" t="s">
        <v>193</v>
      </c>
      <c r="B40" s="69" t="s">
        <v>304</v>
      </c>
      <c r="C40" s="69" t="s">
        <v>235</v>
      </c>
      <c r="D40" s="69" t="s">
        <v>192</v>
      </c>
      <c r="E40" s="70">
        <v>8525</v>
      </c>
      <c r="F40" s="70"/>
      <c r="G40" s="70" t="s">
        <v>785</v>
      </c>
      <c r="H40" s="97">
        <f t="shared" si="1"/>
        <v>10725</v>
      </c>
      <c r="I40" s="70"/>
      <c r="J40" s="97">
        <f t="shared" si="2"/>
        <v>10725</v>
      </c>
    </row>
    <row r="41" spans="1:10" ht="38.25" hidden="1" customHeight="1">
      <c r="A41" s="19" t="s">
        <v>193</v>
      </c>
      <c r="B41" s="69" t="s">
        <v>304</v>
      </c>
      <c r="C41" s="69" t="s">
        <v>519</v>
      </c>
      <c r="D41" s="69" t="s">
        <v>192</v>
      </c>
      <c r="E41" s="70">
        <v>0</v>
      </c>
      <c r="F41" s="70"/>
      <c r="G41" s="70"/>
      <c r="H41" s="97">
        <f t="shared" si="1"/>
        <v>0</v>
      </c>
      <c r="I41" s="70"/>
      <c r="J41" s="97">
        <f t="shared" si="2"/>
        <v>0</v>
      </c>
    </row>
    <row r="42" spans="1:10" ht="24.75" customHeight="1">
      <c r="A42" s="19" t="s">
        <v>31</v>
      </c>
      <c r="B42" s="69" t="s">
        <v>304</v>
      </c>
      <c r="C42" s="69" t="s">
        <v>235</v>
      </c>
      <c r="D42" s="69" t="s">
        <v>208</v>
      </c>
      <c r="E42" s="70">
        <v>300</v>
      </c>
      <c r="F42" s="70"/>
      <c r="G42" s="70"/>
      <c r="H42" s="97">
        <f t="shared" si="1"/>
        <v>300</v>
      </c>
      <c r="I42" s="70"/>
      <c r="J42" s="97">
        <f t="shared" si="2"/>
        <v>300</v>
      </c>
    </row>
    <row r="43" spans="1:10" ht="24" customHeight="1">
      <c r="A43" s="24" t="s">
        <v>595</v>
      </c>
      <c r="B43" s="149" t="s">
        <v>596</v>
      </c>
      <c r="C43" s="67"/>
      <c r="D43" s="69"/>
      <c r="E43" s="97">
        <f>E44</f>
        <v>32.700000000000003</v>
      </c>
      <c r="F43" s="97"/>
      <c r="G43" s="70"/>
      <c r="H43" s="97">
        <f t="shared" si="1"/>
        <v>32.700000000000003</v>
      </c>
      <c r="I43" s="70"/>
      <c r="J43" s="97">
        <f t="shared" si="2"/>
        <v>32.700000000000003</v>
      </c>
    </row>
    <row r="44" spans="1:10" ht="38.25" customHeight="1">
      <c r="A44" s="152" t="s">
        <v>597</v>
      </c>
      <c r="B44" s="150" t="s">
        <v>596</v>
      </c>
      <c r="C44" s="151" t="s">
        <v>598</v>
      </c>
      <c r="D44" s="69" t="s">
        <v>192</v>
      </c>
      <c r="E44" s="70">
        <v>32.700000000000003</v>
      </c>
      <c r="F44" s="70"/>
      <c r="G44" s="70"/>
      <c r="H44" s="97">
        <f t="shared" si="1"/>
        <v>32.700000000000003</v>
      </c>
      <c r="I44" s="70"/>
      <c r="J44" s="97">
        <f t="shared" si="2"/>
        <v>32.700000000000003</v>
      </c>
    </row>
    <row r="45" spans="1:10" ht="42.75" customHeight="1">
      <c r="A45" s="40" t="s">
        <v>321</v>
      </c>
      <c r="B45" s="67" t="s">
        <v>306</v>
      </c>
      <c r="C45" s="67"/>
      <c r="D45" s="67"/>
      <c r="E45" s="97">
        <f>SUM(E47,E53)</f>
        <v>9747</v>
      </c>
      <c r="F45" s="97"/>
      <c r="G45" s="97"/>
      <c r="H45" s="97">
        <f t="shared" si="1"/>
        <v>9747</v>
      </c>
      <c r="I45" s="97">
        <v>222</v>
      </c>
      <c r="J45" s="97">
        <f t="shared" si="2"/>
        <v>9969</v>
      </c>
    </row>
    <row r="46" spans="1:10" s="3" customFormat="1" ht="21.75" customHeight="1">
      <c r="A46" s="24" t="s">
        <v>271</v>
      </c>
      <c r="B46" s="67" t="s">
        <v>306</v>
      </c>
      <c r="C46" s="67" t="s">
        <v>229</v>
      </c>
      <c r="D46" s="67"/>
      <c r="E46" s="97">
        <f>SUM(E47)</f>
        <v>8032</v>
      </c>
      <c r="F46" s="97"/>
      <c r="G46" s="97"/>
      <c r="H46" s="97">
        <f t="shared" si="1"/>
        <v>8032</v>
      </c>
      <c r="I46" s="97">
        <v>222</v>
      </c>
      <c r="J46" s="97">
        <f t="shared" si="2"/>
        <v>8254</v>
      </c>
    </row>
    <row r="47" spans="1:10" s="3" customFormat="1" ht="32.25" customHeight="1">
      <c r="A47" s="26" t="s">
        <v>199</v>
      </c>
      <c r="B47" s="69" t="s">
        <v>306</v>
      </c>
      <c r="C47" s="69" t="s">
        <v>254</v>
      </c>
      <c r="D47" s="69"/>
      <c r="E47" s="70">
        <f>SUM(E48,E50)</f>
        <v>8032</v>
      </c>
      <c r="F47" s="70"/>
      <c r="G47" s="70"/>
      <c r="H47" s="97">
        <f t="shared" si="1"/>
        <v>8032</v>
      </c>
      <c r="I47" s="70">
        <v>222</v>
      </c>
      <c r="J47" s="97">
        <f t="shared" si="2"/>
        <v>8254</v>
      </c>
    </row>
    <row r="48" spans="1:10" s="3" customFormat="1" ht="31.5" customHeight="1">
      <c r="A48" s="19" t="s">
        <v>195</v>
      </c>
      <c r="B48" s="69" t="s">
        <v>306</v>
      </c>
      <c r="C48" s="69" t="s">
        <v>255</v>
      </c>
      <c r="D48" s="69"/>
      <c r="E48" s="70">
        <f>SUM(E49)</f>
        <v>7302</v>
      </c>
      <c r="F48" s="70"/>
      <c r="G48" s="70"/>
      <c r="H48" s="97">
        <f t="shared" si="1"/>
        <v>7302</v>
      </c>
      <c r="I48" s="70">
        <v>222</v>
      </c>
      <c r="J48" s="97">
        <f t="shared" si="2"/>
        <v>7524</v>
      </c>
    </row>
    <row r="49" spans="1:10" ht="29.25" customHeight="1">
      <c r="A49" s="19" t="s">
        <v>197</v>
      </c>
      <c r="B49" s="69" t="s">
        <v>306</v>
      </c>
      <c r="C49" s="69" t="s">
        <v>255</v>
      </c>
      <c r="D49" s="69" t="s">
        <v>196</v>
      </c>
      <c r="E49" s="70">
        <v>7302</v>
      </c>
      <c r="F49" s="70"/>
      <c r="G49" s="70"/>
      <c r="H49" s="97">
        <f t="shared" si="1"/>
        <v>7302</v>
      </c>
      <c r="I49" s="70">
        <v>222</v>
      </c>
      <c r="J49" s="97">
        <f t="shared" si="2"/>
        <v>7524</v>
      </c>
    </row>
    <row r="50" spans="1:10" ht="23.25" customHeight="1">
      <c r="A50" s="19" t="s">
        <v>176</v>
      </c>
      <c r="B50" s="69" t="s">
        <v>306</v>
      </c>
      <c r="C50" s="69" t="s">
        <v>256</v>
      </c>
      <c r="D50" s="69"/>
      <c r="E50" s="70">
        <f>E51+E52</f>
        <v>730</v>
      </c>
      <c r="F50" s="70"/>
      <c r="G50" s="70"/>
      <c r="H50" s="97">
        <f t="shared" si="1"/>
        <v>730</v>
      </c>
      <c r="I50" s="70"/>
      <c r="J50" s="97">
        <f t="shared" si="2"/>
        <v>730</v>
      </c>
    </row>
    <row r="51" spans="1:10" ht="34.5" customHeight="1">
      <c r="A51" s="19" t="s">
        <v>193</v>
      </c>
      <c r="B51" s="69" t="s">
        <v>306</v>
      </c>
      <c r="C51" s="69" t="s">
        <v>256</v>
      </c>
      <c r="D51" s="69" t="s">
        <v>192</v>
      </c>
      <c r="E51" s="70">
        <v>720</v>
      </c>
      <c r="F51" s="70"/>
      <c r="G51" s="70"/>
      <c r="H51" s="97">
        <f t="shared" si="1"/>
        <v>720</v>
      </c>
      <c r="I51" s="70"/>
      <c r="J51" s="97">
        <f t="shared" si="2"/>
        <v>720</v>
      </c>
    </row>
    <row r="52" spans="1:10" ht="27" customHeight="1">
      <c r="A52" s="19" t="s">
        <v>31</v>
      </c>
      <c r="B52" s="69" t="s">
        <v>306</v>
      </c>
      <c r="C52" s="69" t="s">
        <v>256</v>
      </c>
      <c r="D52" s="69" t="s">
        <v>208</v>
      </c>
      <c r="E52" s="70">
        <v>10</v>
      </c>
      <c r="F52" s="70"/>
      <c r="G52" s="70"/>
      <c r="H52" s="97">
        <f t="shared" si="1"/>
        <v>10</v>
      </c>
      <c r="I52" s="70"/>
      <c r="J52" s="97">
        <f t="shared" si="2"/>
        <v>10</v>
      </c>
    </row>
    <row r="53" spans="1:10" ht="32.25" customHeight="1">
      <c r="A53" s="24" t="s">
        <v>270</v>
      </c>
      <c r="B53" s="67" t="s">
        <v>306</v>
      </c>
      <c r="C53" s="67" t="s">
        <v>40</v>
      </c>
      <c r="D53" s="69"/>
      <c r="E53" s="97">
        <f>SUM(E54)</f>
        <v>1715</v>
      </c>
      <c r="F53" s="97"/>
      <c r="G53" s="70"/>
      <c r="H53" s="97">
        <f t="shared" si="1"/>
        <v>1715</v>
      </c>
      <c r="I53" s="70"/>
      <c r="J53" s="97">
        <f t="shared" si="2"/>
        <v>1715</v>
      </c>
    </row>
    <row r="54" spans="1:10" ht="32.25" hidden="1" customHeight="1">
      <c r="A54" s="19" t="s">
        <v>200</v>
      </c>
      <c r="B54" s="69" t="s">
        <v>306</v>
      </c>
      <c r="C54" s="69" t="s">
        <v>236</v>
      </c>
      <c r="D54" s="69"/>
      <c r="E54" s="70">
        <f>SUM(E56,E58)</f>
        <v>1715</v>
      </c>
      <c r="F54" s="70"/>
      <c r="G54" s="70"/>
      <c r="H54" s="97">
        <f t="shared" si="1"/>
        <v>1715</v>
      </c>
      <c r="I54" s="70"/>
      <c r="J54" s="97">
        <f t="shared" si="2"/>
        <v>1715</v>
      </c>
    </row>
    <row r="55" spans="1:10" ht="36" hidden="1" customHeight="1">
      <c r="A55" s="19" t="s">
        <v>195</v>
      </c>
      <c r="B55" s="69" t="s">
        <v>306</v>
      </c>
      <c r="C55" s="69" t="s">
        <v>237</v>
      </c>
      <c r="D55" s="69"/>
      <c r="E55" s="70">
        <f>SUM(E56)</f>
        <v>1415</v>
      </c>
      <c r="F55" s="70"/>
      <c r="G55" s="70"/>
      <c r="H55" s="97">
        <f t="shared" si="1"/>
        <v>1415</v>
      </c>
      <c r="I55" s="70"/>
      <c r="J55" s="97">
        <f t="shared" si="2"/>
        <v>1415</v>
      </c>
    </row>
    <row r="56" spans="1:10" ht="32.25" hidden="1" customHeight="1">
      <c r="A56" s="19" t="s">
        <v>197</v>
      </c>
      <c r="B56" s="69" t="s">
        <v>306</v>
      </c>
      <c r="C56" s="69" t="s">
        <v>237</v>
      </c>
      <c r="D56" s="69" t="s">
        <v>196</v>
      </c>
      <c r="E56" s="70">
        <v>1415</v>
      </c>
      <c r="F56" s="70"/>
      <c r="G56" s="70"/>
      <c r="H56" s="97">
        <f t="shared" si="1"/>
        <v>1415</v>
      </c>
      <c r="I56" s="70"/>
      <c r="J56" s="97">
        <f t="shared" si="2"/>
        <v>1415</v>
      </c>
    </row>
    <row r="57" spans="1:10" ht="28.5" hidden="1" customHeight="1">
      <c r="A57" s="19" t="s">
        <v>176</v>
      </c>
      <c r="B57" s="69" t="s">
        <v>306</v>
      </c>
      <c r="C57" s="69" t="s">
        <v>462</v>
      </c>
      <c r="D57" s="69"/>
      <c r="E57" s="70">
        <f>E58</f>
        <v>300</v>
      </c>
      <c r="F57" s="70"/>
      <c r="G57" s="70"/>
      <c r="H57" s="97">
        <f t="shared" si="1"/>
        <v>300</v>
      </c>
      <c r="I57" s="70"/>
      <c r="J57" s="97">
        <f t="shared" si="2"/>
        <v>300</v>
      </c>
    </row>
    <row r="58" spans="1:10" ht="36" hidden="1" customHeight="1">
      <c r="A58" s="19" t="s">
        <v>193</v>
      </c>
      <c r="B58" s="69" t="s">
        <v>306</v>
      </c>
      <c r="C58" s="69" t="s">
        <v>462</v>
      </c>
      <c r="D58" s="69" t="s">
        <v>192</v>
      </c>
      <c r="E58" s="70">
        <v>300</v>
      </c>
      <c r="F58" s="70"/>
      <c r="G58" s="70"/>
      <c r="H58" s="97">
        <f t="shared" si="1"/>
        <v>300</v>
      </c>
      <c r="I58" s="70"/>
      <c r="J58" s="97">
        <f t="shared" si="2"/>
        <v>300</v>
      </c>
    </row>
    <row r="59" spans="1:10" ht="24" hidden="1" customHeight="1">
      <c r="A59" s="41" t="s">
        <v>42</v>
      </c>
      <c r="B59" s="67" t="s">
        <v>41</v>
      </c>
      <c r="C59" s="67"/>
      <c r="D59" s="69"/>
      <c r="E59" s="97">
        <f>SUM(E60)</f>
        <v>2906</v>
      </c>
      <c r="F59" s="97"/>
      <c r="G59" s="70"/>
      <c r="H59" s="97">
        <f t="shared" si="1"/>
        <v>2906</v>
      </c>
      <c r="I59" s="70"/>
      <c r="J59" s="97">
        <f t="shared" si="2"/>
        <v>2906</v>
      </c>
    </row>
    <row r="60" spans="1:10" ht="32.25" hidden="1" customHeight="1">
      <c r="A60" s="42" t="s">
        <v>512</v>
      </c>
      <c r="B60" s="69" t="s">
        <v>41</v>
      </c>
      <c r="C60" s="69" t="s">
        <v>238</v>
      </c>
      <c r="D60" s="69"/>
      <c r="E60" s="70">
        <f>SUM(E61,E63)</f>
        <v>2906</v>
      </c>
      <c r="F60" s="70"/>
      <c r="G60" s="70"/>
      <c r="H60" s="97">
        <f t="shared" si="1"/>
        <v>2906</v>
      </c>
      <c r="I60" s="70"/>
      <c r="J60" s="97">
        <f t="shared" si="2"/>
        <v>2906</v>
      </c>
    </row>
    <row r="61" spans="1:10" ht="24" hidden="1" customHeight="1">
      <c r="A61" s="42" t="s">
        <v>513</v>
      </c>
      <c r="B61" s="69" t="s">
        <v>41</v>
      </c>
      <c r="C61" s="69" t="s">
        <v>514</v>
      </c>
      <c r="D61" s="67"/>
      <c r="E61" s="70">
        <f>E62</f>
        <v>1000</v>
      </c>
      <c r="F61" s="70"/>
      <c r="G61" s="97"/>
      <c r="H61" s="97">
        <f t="shared" si="1"/>
        <v>1000</v>
      </c>
      <c r="I61" s="97"/>
      <c r="J61" s="97">
        <f t="shared" si="2"/>
        <v>1000</v>
      </c>
    </row>
    <row r="62" spans="1:10" ht="33.75" hidden="1" customHeight="1">
      <c r="A62" s="19" t="s">
        <v>193</v>
      </c>
      <c r="B62" s="69" t="s">
        <v>41</v>
      </c>
      <c r="C62" s="69" t="s">
        <v>514</v>
      </c>
      <c r="D62" s="69" t="s">
        <v>192</v>
      </c>
      <c r="E62" s="70">
        <v>1000</v>
      </c>
      <c r="F62" s="70"/>
      <c r="G62" s="70"/>
      <c r="H62" s="97">
        <f t="shared" si="1"/>
        <v>1000</v>
      </c>
      <c r="I62" s="70"/>
      <c r="J62" s="97">
        <f t="shared" si="2"/>
        <v>1000</v>
      </c>
    </row>
    <row r="63" spans="1:10" ht="33.75" hidden="1" customHeight="1">
      <c r="A63" s="19" t="s">
        <v>511</v>
      </c>
      <c r="B63" s="69" t="s">
        <v>41</v>
      </c>
      <c r="C63" s="69" t="s">
        <v>515</v>
      </c>
      <c r="D63" s="69"/>
      <c r="E63" s="70">
        <f>E64</f>
        <v>1906</v>
      </c>
      <c r="F63" s="70"/>
      <c r="G63" s="70"/>
      <c r="H63" s="97">
        <f t="shared" si="1"/>
        <v>1906</v>
      </c>
      <c r="I63" s="70"/>
      <c r="J63" s="97">
        <f t="shared" si="2"/>
        <v>1906</v>
      </c>
    </row>
    <row r="64" spans="1:10" ht="33.75" hidden="1" customHeight="1">
      <c r="A64" s="19" t="s">
        <v>193</v>
      </c>
      <c r="B64" s="69" t="s">
        <v>41</v>
      </c>
      <c r="C64" s="69" t="s">
        <v>460</v>
      </c>
      <c r="D64" s="69" t="s">
        <v>192</v>
      </c>
      <c r="E64" s="70">
        <v>1906</v>
      </c>
      <c r="F64" s="70"/>
      <c r="G64" s="70"/>
      <c r="H64" s="97">
        <f t="shared" si="1"/>
        <v>1906</v>
      </c>
      <c r="I64" s="70"/>
      <c r="J64" s="97">
        <f t="shared" si="2"/>
        <v>1906</v>
      </c>
    </row>
    <row r="65" spans="1:10" ht="24" hidden="1" customHeight="1">
      <c r="A65" s="24" t="s">
        <v>30</v>
      </c>
      <c r="B65" s="67" t="s">
        <v>307</v>
      </c>
      <c r="C65" s="67"/>
      <c r="D65" s="67"/>
      <c r="E65" s="97">
        <v>3000</v>
      </c>
      <c r="F65" s="97"/>
      <c r="G65" s="97"/>
      <c r="H65" s="97">
        <f t="shared" si="1"/>
        <v>3000</v>
      </c>
      <c r="I65" s="97"/>
      <c r="J65" s="97">
        <f t="shared" si="2"/>
        <v>3000</v>
      </c>
    </row>
    <row r="66" spans="1:10" ht="21.75" hidden="1" customHeight="1">
      <c r="A66" s="19" t="s">
        <v>16</v>
      </c>
      <c r="B66" s="69" t="s">
        <v>307</v>
      </c>
      <c r="C66" s="69" t="s">
        <v>239</v>
      </c>
      <c r="D66" s="69"/>
      <c r="E66" s="70">
        <v>3000</v>
      </c>
      <c r="F66" s="70"/>
      <c r="G66" s="70"/>
      <c r="H66" s="97">
        <f t="shared" si="1"/>
        <v>3000</v>
      </c>
      <c r="I66" s="70"/>
      <c r="J66" s="97">
        <f t="shared" si="2"/>
        <v>3000</v>
      </c>
    </row>
    <row r="67" spans="1:10" s="3" customFormat="1" ht="20.25" hidden="1" customHeight="1">
      <c r="A67" s="19" t="s">
        <v>30</v>
      </c>
      <c r="B67" s="69" t="s">
        <v>307</v>
      </c>
      <c r="C67" s="69" t="s">
        <v>240</v>
      </c>
      <c r="D67" s="69"/>
      <c r="E67" s="70">
        <f>E68</f>
        <v>3000</v>
      </c>
      <c r="F67" s="70"/>
      <c r="G67" s="70"/>
      <c r="H67" s="97">
        <f t="shared" si="1"/>
        <v>3000</v>
      </c>
      <c r="I67" s="70"/>
      <c r="J67" s="97">
        <f t="shared" si="2"/>
        <v>3000</v>
      </c>
    </row>
    <row r="68" spans="1:10" s="1" customFormat="1" ht="20.25" hidden="1" customHeight="1">
      <c r="A68" s="19" t="s">
        <v>308</v>
      </c>
      <c r="B68" s="69" t="s">
        <v>307</v>
      </c>
      <c r="C68" s="69" t="s">
        <v>241</v>
      </c>
      <c r="D68" s="69"/>
      <c r="E68" s="70">
        <v>3000</v>
      </c>
      <c r="F68" s="70"/>
      <c r="G68" s="70"/>
      <c r="H68" s="97">
        <f t="shared" si="1"/>
        <v>3000</v>
      </c>
      <c r="I68" s="70"/>
      <c r="J68" s="97">
        <f t="shared" si="2"/>
        <v>3000</v>
      </c>
    </row>
    <row r="69" spans="1:10" s="1" customFormat="1" ht="20.25" hidden="1" customHeight="1">
      <c r="A69" s="33" t="s">
        <v>81</v>
      </c>
      <c r="B69" s="69" t="s">
        <v>307</v>
      </c>
      <c r="C69" s="69" t="s">
        <v>241</v>
      </c>
      <c r="D69" s="69" t="s">
        <v>79</v>
      </c>
      <c r="E69" s="70">
        <v>3000</v>
      </c>
      <c r="F69" s="70"/>
      <c r="G69" s="70"/>
      <c r="H69" s="97">
        <f t="shared" si="1"/>
        <v>3000</v>
      </c>
      <c r="I69" s="70"/>
      <c r="J69" s="97">
        <f t="shared" si="2"/>
        <v>3000</v>
      </c>
    </row>
    <row r="70" spans="1:10" ht="23.25" hidden="1" customHeight="1">
      <c r="A70" s="43" t="s">
        <v>213</v>
      </c>
      <c r="B70" s="67" t="s">
        <v>130</v>
      </c>
      <c r="C70" s="67"/>
      <c r="D70" s="67"/>
      <c r="E70" s="97">
        <f>SUM(E72)</f>
        <v>382.5</v>
      </c>
      <c r="F70" s="97"/>
      <c r="G70" s="97"/>
      <c r="H70" s="97">
        <f t="shared" si="1"/>
        <v>382.5</v>
      </c>
      <c r="I70" s="97"/>
      <c r="J70" s="97">
        <f t="shared" si="2"/>
        <v>382.5</v>
      </c>
    </row>
    <row r="71" spans="1:10" ht="29.25" hidden="1" customHeight="1">
      <c r="A71" s="24" t="s">
        <v>270</v>
      </c>
      <c r="B71" s="69" t="s">
        <v>130</v>
      </c>
      <c r="C71" s="69" t="s">
        <v>242</v>
      </c>
      <c r="D71" s="69"/>
      <c r="E71" s="70">
        <f>E72</f>
        <v>382.5</v>
      </c>
      <c r="F71" s="70"/>
      <c r="G71" s="70"/>
      <c r="H71" s="97">
        <f t="shared" si="1"/>
        <v>382.5</v>
      </c>
      <c r="I71" s="70"/>
      <c r="J71" s="97">
        <f t="shared" si="2"/>
        <v>382.5</v>
      </c>
    </row>
    <row r="72" spans="1:10" s="3" customFormat="1" ht="31.5" hidden="1" customHeight="1">
      <c r="A72" s="33" t="s">
        <v>201</v>
      </c>
      <c r="B72" s="69" t="s">
        <v>130</v>
      </c>
      <c r="C72" s="69" t="s">
        <v>243</v>
      </c>
      <c r="D72" s="69"/>
      <c r="E72" s="70">
        <f>E73</f>
        <v>382.5</v>
      </c>
      <c r="F72" s="70"/>
      <c r="G72" s="70"/>
      <c r="H72" s="97">
        <f t="shared" si="1"/>
        <v>382.5</v>
      </c>
      <c r="I72" s="70"/>
      <c r="J72" s="97">
        <f t="shared" si="2"/>
        <v>382.5</v>
      </c>
    </row>
    <row r="73" spans="1:10" s="3" customFormat="1" ht="41.25" hidden="1" customHeight="1">
      <c r="A73" s="19" t="s">
        <v>281</v>
      </c>
      <c r="B73" s="69" t="s">
        <v>130</v>
      </c>
      <c r="C73" s="69" t="s">
        <v>244</v>
      </c>
      <c r="D73" s="69"/>
      <c r="E73" s="70">
        <f>E74+E75</f>
        <v>382.5</v>
      </c>
      <c r="F73" s="70"/>
      <c r="G73" s="70"/>
      <c r="H73" s="97">
        <f t="shared" si="1"/>
        <v>382.5</v>
      </c>
      <c r="I73" s="70"/>
      <c r="J73" s="97">
        <f t="shared" si="2"/>
        <v>382.5</v>
      </c>
    </row>
    <row r="74" spans="1:10" s="3" customFormat="1" ht="35.25" hidden="1" customHeight="1">
      <c r="A74" s="19" t="s">
        <v>197</v>
      </c>
      <c r="B74" s="69" t="s">
        <v>130</v>
      </c>
      <c r="C74" s="69" t="s">
        <v>245</v>
      </c>
      <c r="D74" s="69" t="s">
        <v>196</v>
      </c>
      <c r="E74" s="70">
        <v>320</v>
      </c>
      <c r="F74" s="70"/>
      <c r="G74" s="70"/>
      <c r="H74" s="97">
        <f t="shared" si="1"/>
        <v>320</v>
      </c>
      <c r="I74" s="70"/>
      <c r="J74" s="97">
        <f t="shared" si="2"/>
        <v>320</v>
      </c>
    </row>
    <row r="75" spans="1:10" s="3" customFormat="1" ht="35.25" hidden="1" customHeight="1">
      <c r="A75" s="19" t="s">
        <v>193</v>
      </c>
      <c r="B75" s="69" t="s">
        <v>130</v>
      </c>
      <c r="C75" s="69" t="s">
        <v>245</v>
      </c>
      <c r="D75" s="69" t="s">
        <v>192</v>
      </c>
      <c r="E75" s="70">
        <v>62.5</v>
      </c>
      <c r="F75" s="70"/>
      <c r="G75" s="70"/>
      <c r="H75" s="97">
        <f t="shared" si="1"/>
        <v>62.5</v>
      </c>
      <c r="I75" s="70"/>
      <c r="J75" s="97">
        <f t="shared" si="2"/>
        <v>62.5</v>
      </c>
    </row>
    <row r="76" spans="1:10" ht="23.25" hidden="1" customHeight="1">
      <c r="A76" s="43" t="s">
        <v>311</v>
      </c>
      <c r="B76" s="67" t="s">
        <v>312</v>
      </c>
      <c r="C76" s="67"/>
      <c r="D76" s="67"/>
      <c r="E76" s="92">
        <f>E77</f>
        <v>2820.9</v>
      </c>
      <c r="F76" s="92"/>
      <c r="G76" s="97"/>
      <c r="H76" s="97">
        <f t="shared" si="1"/>
        <v>2820.9</v>
      </c>
      <c r="I76" s="97"/>
      <c r="J76" s="97">
        <f t="shared" si="2"/>
        <v>2820.9</v>
      </c>
    </row>
    <row r="77" spans="1:10" ht="20.25" hidden="1" customHeight="1">
      <c r="A77" s="33" t="s">
        <v>16</v>
      </c>
      <c r="B77" s="69" t="s">
        <v>313</v>
      </c>
      <c r="C77" s="69" t="s">
        <v>340</v>
      </c>
      <c r="D77" s="69"/>
      <c r="E77" s="70">
        <f>E78+E81</f>
        <v>2820.9</v>
      </c>
      <c r="F77" s="70"/>
      <c r="G77" s="70"/>
      <c r="H77" s="97">
        <f t="shared" ref="H77:H140" si="7">E77+F77+G77</f>
        <v>2820.9</v>
      </c>
      <c r="I77" s="70"/>
      <c r="J77" s="97">
        <f t="shared" ref="J77:J140" si="8">H77+I77</f>
        <v>2820.9</v>
      </c>
    </row>
    <row r="78" spans="1:10" s="3" customFormat="1" ht="21" hidden="1" customHeight="1">
      <c r="A78" s="33" t="s">
        <v>70</v>
      </c>
      <c r="B78" s="69" t="s">
        <v>313</v>
      </c>
      <c r="C78" s="69" t="s">
        <v>257</v>
      </c>
      <c r="D78" s="69"/>
      <c r="E78" s="70">
        <f>E79</f>
        <v>1540</v>
      </c>
      <c r="F78" s="70"/>
      <c r="G78" s="70"/>
      <c r="H78" s="97">
        <f t="shared" si="7"/>
        <v>1540</v>
      </c>
      <c r="I78" s="70"/>
      <c r="J78" s="97">
        <f t="shared" si="8"/>
        <v>1540</v>
      </c>
    </row>
    <row r="79" spans="1:10" s="3" customFormat="1" ht="31.5" hidden="1" customHeight="1">
      <c r="A79" s="33" t="s">
        <v>206</v>
      </c>
      <c r="B79" s="69" t="s">
        <v>313</v>
      </c>
      <c r="C79" s="69" t="s">
        <v>341</v>
      </c>
      <c r="D79" s="69"/>
      <c r="E79" s="70">
        <f>E80</f>
        <v>1540</v>
      </c>
      <c r="F79" s="70"/>
      <c r="G79" s="70"/>
      <c r="H79" s="97">
        <f t="shared" si="7"/>
        <v>1540</v>
      </c>
      <c r="I79" s="70"/>
      <c r="J79" s="97">
        <f t="shared" si="8"/>
        <v>1540</v>
      </c>
    </row>
    <row r="80" spans="1:10" s="3" customFormat="1" ht="18" hidden="1" customHeight="1">
      <c r="A80" s="33" t="s">
        <v>84</v>
      </c>
      <c r="B80" s="69" t="s">
        <v>313</v>
      </c>
      <c r="C80" s="69" t="s">
        <v>341</v>
      </c>
      <c r="D80" s="69" t="s">
        <v>85</v>
      </c>
      <c r="E80" s="70">
        <v>1540</v>
      </c>
      <c r="F80" s="70"/>
      <c r="G80" s="70"/>
      <c r="H80" s="97">
        <f t="shared" si="7"/>
        <v>1540</v>
      </c>
      <c r="I80" s="70"/>
      <c r="J80" s="97">
        <f t="shared" si="8"/>
        <v>1540</v>
      </c>
    </row>
    <row r="81" spans="1:10" ht="24" hidden="1" customHeight="1">
      <c r="A81" s="33" t="s">
        <v>71</v>
      </c>
      <c r="B81" s="69" t="s">
        <v>313</v>
      </c>
      <c r="C81" s="69" t="s">
        <v>342</v>
      </c>
      <c r="D81" s="69"/>
      <c r="E81" s="70">
        <f>E82</f>
        <v>1280.9000000000001</v>
      </c>
      <c r="F81" s="70"/>
      <c r="G81" s="70"/>
      <c r="H81" s="97">
        <f t="shared" si="7"/>
        <v>1280.9000000000001</v>
      </c>
      <c r="I81" s="70"/>
      <c r="J81" s="97">
        <f t="shared" si="8"/>
        <v>1280.9000000000001</v>
      </c>
    </row>
    <row r="82" spans="1:10" ht="36.75" hidden="1" customHeight="1">
      <c r="A82" s="33" t="s">
        <v>206</v>
      </c>
      <c r="B82" s="69" t="s">
        <v>313</v>
      </c>
      <c r="C82" s="69" t="s">
        <v>343</v>
      </c>
      <c r="D82" s="69"/>
      <c r="E82" s="70">
        <f>E83</f>
        <v>1280.9000000000001</v>
      </c>
      <c r="F82" s="70"/>
      <c r="G82" s="70"/>
      <c r="H82" s="97">
        <f t="shared" si="7"/>
        <v>1280.9000000000001</v>
      </c>
      <c r="I82" s="70"/>
      <c r="J82" s="97">
        <f t="shared" si="8"/>
        <v>1280.9000000000001</v>
      </c>
    </row>
    <row r="83" spans="1:10" ht="21" hidden="1" customHeight="1">
      <c r="A83" s="33" t="s">
        <v>84</v>
      </c>
      <c r="B83" s="69" t="s">
        <v>313</v>
      </c>
      <c r="C83" s="69" t="s">
        <v>343</v>
      </c>
      <c r="D83" s="69" t="s">
        <v>85</v>
      </c>
      <c r="E83" s="70">
        <v>1280.9000000000001</v>
      </c>
      <c r="F83" s="70"/>
      <c r="G83" s="70"/>
      <c r="H83" s="97">
        <f t="shared" si="7"/>
        <v>1280.9000000000001</v>
      </c>
      <c r="I83" s="70"/>
      <c r="J83" s="97">
        <f t="shared" si="8"/>
        <v>1280.9000000000001</v>
      </c>
    </row>
    <row r="84" spans="1:10" ht="31.5" hidden="1" customHeight="1">
      <c r="A84" s="43" t="s">
        <v>158</v>
      </c>
      <c r="B84" s="67" t="s">
        <v>159</v>
      </c>
      <c r="C84" s="67"/>
      <c r="D84" s="67"/>
      <c r="E84" s="97">
        <f>E85+E92</f>
        <v>7077</v>
      </c>
      <c r="F84" s="97"/>
      <c r="G84" s="97"/>
      <c r="H84" s="97">
        <f t="shared" si="7"/>
        <v>7077</v>
      </c>
      <c r="I84" s="97"/>
      <c r="J84" s="97">
        <f t="shared" si="8"/>
        <v>7077</v>
      </c>
    </row>
    <row r="85" spans="1:10" ht="39.75" hidden="1" customHeight="1">
      <c r="A85" s="43" t="s">
        <v>150</v>
      </c>
      <c r="B85" s="67" t="s">
        <v>194</v>
      </c>
      <c r="C85" s="67"/>
      <c r="D85" s="67"/>
      <c r="E85" s="97">
        <f>E86</f>
        <v>6352</v>
      </c>
      <c r="F85" s="97"/>
      <c r="G85" s="97"/>
      <c r="H85" s="97">
        <f t="shared" si="7"/>
        <v>6352</v>
      </c>
      <c r="I85" s="97"/>
      <c r="J85" s="97">
        <f t="shared" si="8"/>
        <v>6352</v>
      </c>
    </row>
    <row r="86" spans="1:10" ht="44.25" hidden="1" customHeight="1">
      <c r="A86" s="43" t="s">
        <v>762</v>
      </c>
      <c r="B86" s="67" t="s">
        <v>194</v>
      </c>
      <c r="C86" s="67" t="s">
        <v>262</v>
      </c>
      <c r="D86" s="69"/>
      <c r="E86" s="70">
        <f>SUM(E88)</f>
        <v>6352</v>
      </c>
      <c r="F86" s="70"/>
      <c r="G86" s="70"/>
      <c r="H86" s="97">
        <f t="shared" si="7"/>
        <v>6352</v>
      </c>
      <c r="I86" s="70"/>
      <c r="J86" s="97">
        <f t="shared" si="8"/>
        <v>6352</v>
      </c>
    </row>
    <row r="87" spans="1:10" s="10" customFormat="1" ht="35.25" hidden="1" customHeight="1">
      <c r="A87" s="45" t="s">
        <v>380</v>
      </c>
      <c r="B87" s="69" t="s">
        <v>194</v>
      </c>
      <c r="C87" s="69" t="s">
        <v>387</v>
      </c>
      <c r="D87" s="69"/>
      <c r="E87" s="70">
        <f>E88</f>
        <v>6352</v>
      </c>
      <c r="F87" s="70"/>
      <c r="G87" s="70"/>
      <c r="H87" s="97">
        <f t="shared" si="7"/>
        <v>6352</v>
      </c>
      <c r="I87" s="70"/>
      <c r="J87" s="97">
        <f t="shared" si="8"/>
        <v>6352</v>
      </c>
    </row>
    <row r="88" spans="1:10" s="1" customFormat="1" ht="32.25" hidden="1" customHeight="1">
      <c r="A88" s="47" t="s">
        <v>179</v>
      </c>
      <c r="B88" s="69" t="s">
        <v>194</v>
      </c>
      <c r="C88" s="69" t="s">
        <v>388</v>
      </c>
      <c r="D88" s="69"/>
      <c r="E88" s="70">
        <f>SUM(E89:E91)</f>
        <v>6352</v>
      </c>
      <c r="F88" s="70"/>
      <c r="G88" s="70"/>
      <c r="H88" s="97">
        <f t="shared" si="7"/>
        <v>6352</v>
      </c>
      <c r="I88" s="70"/>
      <c r="J88" s="97">
        <f t="shared" si="8"/>
        <v>6352</v>
      </c>
    </row>
    <row r="89" spans="1:10" s="1" customFormat="1" ht="24.75" hidden="1" customHeight="1">
      <c r="A89" s="19" t="s">
        <v>146</v>
      </c>
      <c r="B89" s="69" t="s">
        <v>194</v>
      </c>
      <c r="C89" s="69" t="s">
        <v>388</v>
      </c>
      <c r="D89" s="69" t="s">
        <v>143</v>
      </c>
      <c r="E89" s="70">
        <v>5010</v>
      </c>
      <c r="F89" s="70"/>
      <c r="G89" s="70"/>
      <c r="H89" s="97">
        <f t="shared" si="7"/>
        <v>5010</v>
      </c>
      <c r="I89" s="70"/>
      <c r="J89" s="97">
        <f t="shared" si="8"/>
        <v>5010</v>
      </c>
    </row>
    <row r="90" spans="1:10" ht="33.75" hidden="1" customHeight="1">
      <c r="A90" s="19" t="s">
        <v>193</v>
      </c>
      <c r="B90" s="74" t="s">
        <v>194</v>
      </c>
      <c r="C90" s="69" t="s">
        <v>388</v>
      </c>
      <c r="D90" s="74" t="s">
        <v>192</v>
      </c>
      <c r="E90" s="101">
        <v>1322</v>
      </c>
      <c r="F90" s="101"/>
      <c r="G90" s="101"/>
      <c r="H90" s="97">
        <f t="shared" si="7"/>
        <v>1322</v>
      </c>
      <c r="I90" s="101"/>
      <c r="J90" s="97">
        <f t="shared" si="8"/>
        <v>1322</v>
      </c>
    </row>
    <row r="91" spans="1:10" ht="21" hidden="1" customHeight="1">
      <c r="A91" s="19" t="s">
        <v>31</v>
      </c>
      <c r="B91" s="74" t="s">
        <v>194</v>
      </c>
      <c r="C91" s="69" t="s">
        <v>388</v>
      </c>
      <c r="D91" s="74" t="s">
        <v>208</v>
      </c>
      <c r="E91" s="101">
        <v>20</v>
      </c>
      <c r="F91" s="101"/>
      <c r="G91" s="101"/>
      <c r="H91" s="97">
        <f t="shared" si="7"/>
        <v>20</v>
      </c>
      <c r="I91" s="101"/>
      <c r="J91" s="97">
        <f t="shared" si="8"/>
        <v>20</v>
      </c>
    </row>
    <row r="92" spans="1:10" ht="38.25" hidden="1" customHeight="1">
      <c r="A92" s="24" t="s">
        <v>540</v>
      </c>
      <c r="B92" s="71" t="s">
        <v>54</v>
      </c>
      <c r="C92" s="67" t="s">
        <v>541</v>
      </c>
      <c r="D92" s="74"/>
      <c r="E92" s="102">
        <f>SUM(E93,E97,E101,E105)</f>
        <v>725</v>
      </c>
      <c r="F92" s="102"/>
      <c r="G92" s="101"/>
      <c r="H92" s="97">
        <f t="shared" si="7"/>
        <v>725</v>
      </c>
      <c r="I92" s="101"/>
      <c r="J92" s="97">
        <f t="shared" si="8"/>
        <v>725</v>
      </c>
    </row>
    <row r="93" spans="1:10" s="1" customFormat="1" ht="45" hidden="1" customHeight="1">
      <c r="A93" s="44" t="s">
        <v>691</v>
      </c>
      <c r="B93" s="67" t="s">
        <v>54</v>
      </c>
      <c r="C93" s="67" t="s">
        <v>246</v>
      </c>
      <c r="D93" s="67"/>
      <c r="E93" s="97">
        <f>SUM(E95)</f>
        <v>590</v>
      </c>
      <c r="F93" s="97"/>
      <c r="G93" s="97"/>
      <c r="H93" s="97">
        <f t="shared" si="7"/>
        <v>590</v>
      </c>
      <c r="I93" s="97"/>
      <c r="J93" s="97">
        <f t="shared" si="8"/>
        <v>590</v>
      </c>
    </row>
    <row r="94" spans="1:10" s="1" customFormat="1" ht="39" hidden="1" customHeight="1">
      <c r="A94" s="45" t="s">
        <v>376</v>
      </c>
      <c r="B94" s="69" t="s">
        <v>54</v>
      </c>
      <c r="C94" s="69" t="s">
        <v>389</v>
      </c>
      <c r="D94" s="67"/>
      <c r="E94" s="70">
        <f>SUM(E95)</f>
        <v>590</v>
      </c>
      <c r="F94" s="70"/>
      <c r="G94" s="97"/>
      <c r="H94" s="97">
        <f t="shared" si="7"/>
        <v>590</v>
      </c>
      <c r="I94" s="97"/>
      <c r="J94" s="97">
        <f t="shared" si="8"/>
        <v>590</v>
      </c>
    </row>
    <row r="95" spans="1:10" s="2" customFormat="1" ht="46.5" hidden="1" customHeight="1">
      <c r="A95" s="45" t="s">
        <v>759</v>
      </c>
      <c r="B95" s="69" t="s">
        <v>54</v>
      </c>
      <c r="C95" s="69" t="s">
        <v>390</v>
      </c>
      <c r="D95" s="69"/>
      <c r="E95" s="70">
        <f>SUM(E96)</f>
        <v>590</v>
      </c>
      <c r="F95" s="70"/>
      <c r="G95" s="70"/>
      <c r="H95" s="97">
        <f t="shared" si="7"/>
        <v>590</v>
      </c>
      <c r="I95" s="70"/>
      <c r="J95" s="97">
        <f t="shared" si="8"/>
        <v>590</v>
      </c>
    </row>
    <row r="96" spans="1:10" s="2" customFormat="1" ht="44.25" hidden="1" customHeight="1">
      <c r="A96" s="19" t="s">
        <v>193</v>
      </c>
      <c r="B96" s="69" t="s">
        <v>54</v>
      </c>
      <c r="C96" s="69" t="s">
        <v>390</v>
      </c>
      <c r="D96" s="69" t="s">
        <v>192</v>
      </c>
      <c r="E96" s="70">
        <v>590</v>
      </c>
      <c r="F96" s="70"/>
      <c r="G96" s="70"/>
      <c r="H96" s="97">
        <f t="shared" si="7"/>
        <v>590</v>
      </c>
      <c r="I96" s="70"/>
      <c r="J96" s="97">
        <f t="shared" si="8"/>
        <v>590</v>
      </c>
    </row>
    <row r="97" spans="1:11" s="1" customFormat="1" ht="46.5" hidden="1" customHeight="1">
      <c r="A97" s="44" t="s">
        <v>760</v>
      </c>
      <c r="B97" s="67" t="s">
        <v>54</v>
      </c>
      <c r="C97" s="67" t="s">
        <v>247</v>
      </c>
      <c r="D97" s="67"/>
      <c r="E97" s="97">
        <f>SUM(E99)</f>
        <v>35</v>
      </c>
      <c r="F97" s="97"/>
      <c r="G97" s="97"/>
      <c r="H97" s="97">
        <f t="shared" si="7"/>
        <v>35</v>
      </c>
      <c r="I97" s="97"/>
      <c r="J97" s="97">
        <f t="shared" si="8"/>
        <v>35</v>
      </c>
    </row>
    <row r="98" spans="1:11" s="1" customFormat="1" ht="28.5" hidden="1" customHeight="1">
      <c r="A98" s="45" t="s">
        <v>375</v>
      </c>
      <c r="B98" s="69" t="s">
        <v>54</v>
      </c>
      <c r="C98" s="69" t="s">
        <v>391</v>
      </c>
      <c r="D98" s="67"/>
      <c r="E98" s="70">
        <f>SUM(E99)</f>
        <v>35</v>
      </c>
      <c r="F98" s="70"/>
      <c r="G98" s="97"/>
      <c r="H98" s="97">
        <f t="shared" si="7"/>
        <v>35</v>
      </c>
      <c r="I98" s="97"/>
      <c r="J98" s="97">
        <f t="shared" si="8"/>
        <v>35</v>
      </c>
    </row>
    <row r="99" spans="1:11" s="1" customFormat="1" ht="54.75" hidden="1" customHeight="1">
      <c r="A99" s="45" t="s">
        <v>761</v>
      </c>
      <c r="B99" s="69" t="s">
        <v>54</v>
      </c>
      <c r="C99" s="69" t="s">
        <v>392</v>
      </c>
      <c r="D99" s="69"/>
      <c r="E99" s="70">
        <f>SUM(E100)</f>
        <v>35</v>
      </c>
      <c r="F99" s="70"/>
      <c r="G99" s="70"/>
      <c r="H99" s="97">
        <f t="shared" si="7"/>
        <v>35</v>
      </c>
      <c r="I99" s="70"/>
      <c r="J99" s="97">
        <f t="shared" si="8"/>
        <v>35</v>
      </c>
    </row>
    <row r="100" spans="1:11" s="1" customFormat="1" ht="36" hidden="1" customHeight="1">
      <c r="A100" s="19" t="s">
        <v>193</v>
      </c>
      <c r="B100" s="69" t="s">
        <v>54</v>
      </c>
      <c r="C100" s="69" t="s">
        <v>392</v>
      </c>
      <c r="D100" s="69" t="s">
        <v>192</v>
      </c>
      <c r="E100" s="70">
        <v>35</v>
      </c>
      <c r="F100" s="70"/>
      <c r="G100" s="70"/>
      <c r="H100" s="97">
        <f t="shared" si="7"/>
        <v>35</v>
      </c>
      <c r="I100" s="70"/>
      <c r="J100" s="97">
        <f t="shared" si="8"/>
        <v>35</v>
      </c>
    </row>
    <row r="101" spans="1:11" s="1" customFormat="1" ht="58.5" hidden="1" customHeight="1">
      <c r="A101" s="44" t="s">
        <v>667</v>
      </c>
      <c r="B101" s="67" t="s">
        <v>54</v>
      </c>
      <c r="C101" s="67" t="s">
        <v>248</v>
      </c>
      <c r="D101" s="67"/>
      <c r="E101" s="97">
        <f>SUM(E103)</f>
        <v>50</v>
      </c>
      <c r="F101" s="97"/>
      <c r="G101" s="97"/>
      <c r="H101" s="97">
        <f t="shared" si="7"/>
        <v>50</v>
      </c>
      <c r="I101" s="97"/>
      <c r="J101" s="97">
        <f t="shared" si="8"/>
        <v>50</v>
      </c>
    </row>
    <row r="102" spans="1:11" s="1" customFormat="1" ht="43.5" hidden="1" customHeight="1">
      <c r="A102" s="45" t="s">
        <v>377</v>
      </c>
      <c r="B102" s="69" t="s">
        <v>54</v>
      </c>
      <c r="C102" s="69" t="s">
        <v>449</v>
      </c>
      <c r="D102" s="67"/>
      <c r="E102" s="70">
        <f>SUM(E103)</f>
        <v>50</v>
      </c>
      <c r="F102" s="70"/>
      <c r="G102" s="97"/>
      <c r="H102" s="97">
        <f t="shared" si="7"/>
        <v>50</v>
      </c>
      <c r="I102" s="97"/>
      <c r="J102" s="97">
        <f t="shared" si="8"/>
        <v>50</v>
      </c>
    </row>
    <row r="103" spans="1:11" s="2" customFormat="1" ht="57.75" hidden="1" customHeight="1">
      <c r="A103" s="45" t="s">
        <v>701</v>
      </c>
      <c r="B103" s="69" t="s">
        <v>54</v>
      </c>
      <c r="C103" s="69" t="s">
        <v>444</v>
      </c>
      <c r="D103" s="69"/>
      <c r="E103" s="70">
        <f>SUM(E104)</f>
        <v>50</v>
      </c>
      <c r="F103" s="70"/>
      <c r="G103" s="70"/>
      <c r="H103" s="97">
        <f t="shared" si="7"/>
        <v>50</v>
      </c>
      <c r="I103" s="70"/>
      <c r="J103" s="97">
        <f t="shared" si="8"/>
        <v>50</v>
      </c>
    </row>
    <row r="104" spans="1:11" s="2" customFormat="1" ht="33.75" hidden="1" customHeight="1">
      <c r="A104" s="19" t="s">
        <v>193</v>
      </c>
      <c r="B104" s="69" t="s">
        <v>54</v>
      </c>
      <c r="C104" s="69" t="s">
        <v>444</v>
      </c>
      <c r="D104" s="69" t="s">
        <v>192</v>
      </c>
      <c r="E104" s="70">
        <v>50</v>
      </c>
      <c r="F104" s="70"/>
      <c r="G104" s="70"/>
      <c r="H104" s="97">
        <f t="shared" si="7"/>
        <v>50</v>
      </c>
      <c r="I104" s="70"/>
      <c r="J104" s="97">
        <f t="shared" si="8"/>
        <v>50</v>
      </c>
    </row>
    <row r="105" spans="1:11" s="1" customFormat="1" ht="42.75" hidden="1" customHeight="1">
      <c r="A105" s="44" t="s">
        <v>764</v>
      </c>
      <c r="B105" s="67" t="s">
        <v>54</v>
      </c>
      <c r="C105" s="67" t="s">
        <v>249</v>
      </c>
      <c r="D105" s="67"/>
      <c r="E105" s="97">
        <f>SUM(E107)</f>
        <v>50</v>
      </c>
      <c r="F105" s="97"/>
      <c r="G105" s="97"/>
      <c r="H105" s="97">
        <f t="shared" si="7"/>
        <v>50</v>
      </c>
      <c r="I105" s="97"/>
      <c r="J105" s="97">
        <f t="shared" si="8"/>
        <v>50</v>
      </c>
    </row>
    <row r="106" spans="1:11" s="1" customFormat="1" ht="57" hidden="1" customHeight="1">
      <c r="A106" s="45" t="s">
        <v>378</v>
      </c>
      <c r="B106" s="69" t="s">
        <v>54</v>
      </c>
      <c r="C106" s="69" t="s">
        <v>393</v>
      </c>
      <c r="D106" s="67"/>
      <c r="E106" s="70">
        <f>SUM(E107)</f>
        <v>50</v>
      </c>
      <c r="F106" s="70"/>
      <c r="G106" s="97"/>
      <c r="H106" s="97">
        <f t="shared" si="7"/>
        <v>50</v>
      </c>
      <c r="I106" s="97"/>
      <c r="J106" s="97">
        <f t="shared" si="8"/>
        <v>50</v>
      </c>
    </row>
    <row r="107" spans="1:11" s="2" customFormat="1" ht="51.75" hidden="1" customHeight="1">
      <c r="A107" s="45" t="s">
        <v>763</v>
      </c>
      <c r="B107" s="69" t="s">
        <v>54</v>
      </c>
      <c r="C107" s="69" t="s">
        <v>394</v>
      </c>
      <c r="D107" s="69"/>
      <c r="E107" s="70">
        <f>SUM(E108)</f>
        <v>50</v>
      </c>
      <c r="F107" s="70"/>
      <c r="G107" s="70"/>
      <c r="H107" s="97">
        <f t="shared" si="7"/>
        <v>50</v>
      </c>
      <c r="I107" s="70"/>
      <c r="J107" s="97">
        <f t="shared" si="8"/>
        <v>50</v>
      </c>
    </row>
    <row r="108" spans="1:11" s="2" customFormat="1" ht="30" hidden="1" customHeight="1">
      <c r="A108" s="19" t="s">
        <v>193</v>
      </c>
      <c r="B108" s="69" t="s">
        <v>54</v>
      </c>
      <c r="C108" s="69" t="s">
        <v>394</v>
      </c>
      <c r="D108" s="69" t="s">
        <v>192</v>
      </c>
      <c r="E108" s="70">
        <v>50</v>
      </c>
      <c r="F108" s="70"/>
      <c r="G108" s="70"/>
      <c r="H108" s="97">
        <f t="shared" si="7"/>
        <v>50</v>
      </c>
      <c r="I108" s="70"/>
      <c r="J108" s="97">
        <f t="shared" si="8"/>
        <v>50</v>
      </c>
    </row>
    <row r="109" spans="1:11" s="1" customFormat="1" ht="27.75" customHeight="1">
      <c r="A109" s="24" t="s">
        <v>160</v>
      </c>
      <c r="B109" s="71" t="s">
        <v>161</v>
      </c>
      <c r="C109" s="71"/>
      <c r="D109" s="71"/>
      <c r="E109" s="102">
        <f>SUM(E112,E120,E131)+E110</f>
        <v>55006.6</v>
      </c>
      <c r="F109" s="102">
        <f t="shared" ref="F109:G109" si="9">SUM(F112,F120,F131)+F110</f>
        <v>0</v>
      </c>
      <c r="G109" s="102">
        <f t="shared" si="9"/>
        <v>4418</v>
      </c>
      <c r="H109" s="97">
        <f t="shared" si="7"/>
        <v>59424.6</v>
      </c>
      <c r="I109" s="97">
        <f>I112+I120+I131</f>
        <v>8650</v>
      </c>
      <c r="J109" s="97">
        <f t="shared" si="8"/>
        <v>68074.600000000006</v>
      </c>
      <c r="K109" s="27"/>
    </row>
    <row r="110" spans="1:11" s="1" customFormat="1" ht="32.25" hidden="1" customHeight="1">
      <c r="A110" s="44" t="s">
        <v>652</v>
      </c>
      <c r="B110" s="72" t="s">
        <v>638</v>
      </c>
      <c r="C110" s="72"/>
      <c r="D110" s="71"/>
      <c r="E110" s="102">
        <f>E111</f>
        <v>0</v>
      </c>
      <c r="F110" s="102"/>
      <c r="G110" s="102"/>
      <c r="H110" s="97">
        <f t="shared" si="7"/>
        <v>0</v>
      </c>
      <c r="I110" s="97">
        <v>150</v>
      </c>
      <c r="J110" s="97">
        <f t="shared" si="8"/>
        <v>150</v>
      </c>
      <c r="K110" s="28"/>
    </row>
    <row r="111" spans="1:11" s="1" customFormat="1" ht="32.25" hidden="1" customHeight="1">
      <c r="A111" s="19" t="s">
        <v>193</v>
      </c>
      <c r="B111" s="73" t="s">
        <v>638</v>
      </c>
      <c r="C111" s="73" t="s">
        <v>651</v>
      </c>
      <c r="D111" s="74" t="s">
        <v>192</v>
      </c>
      <c r="E111" s="101">
        <v>0</v>
      </c>
      <c r="F111" s="101"/>
      <c r="G111" s="101"/>
      <c r="H111" s="97">
        <f t="shared" si="7"/>
        <v>0</v>
      </c>
      <c r="I111" s="97">
        <v>150</v>
      </c>
      <c r="J111" s="97">
        <f t="shared" si="8"/>
        <v>150</v>
      </c>
      <c r="K111" s="28"/>
    </row>
    <row r="112" spans="1:11" s="1" customFormat="1" ht="21.75" customHeight="1">
      <c r="A112" s="24" t="s">
        <v>274</v>
      </c>
      <c r="B112" s="67" t="s">
        <v>331</v>
      </c>
      <c r="C112" s="67"/>
      <c r="D112" s="71"/>
      <c r="E112" s="102">
        <f>SUM(E113)</f>
        <v>6147</v>
      </c>
      <c r="F112" s="102"/>
      <c r="G112" s="102"/>
      <c r="H112" s="97">
        <f t="shared" si="7"/>
        <v>6147</v>
      </c>
      <c r="I112" s="97">
        <v>150</v>
      </c>
      <c r="J112" s="97">
        <f t="shared" si="8"/>
        <v>6297</v>
      </c>
      <c r="K112" s="27"/>
    </row>
    <row r="113" spans="1:10" s="1" customFormat="1" ht="27.75" customHeight="1">
      <c r="A113" s="24" t="s">
        <v>271</v>
      </c>
      <c r="B113" s="67" t="s">
        <v>331</v>
      </c>
      <c r="C113" s="67" t="s">
        <v>229</v>
      </c>
      <c r="D113" s="67"/>
      <c r="E113" s="97">
        <f>SUM(E114)</f>
        <v>6147</v>
      </c>
      <c r="F113" s="97"/>
      <c r="G113" s="97"/>
      <c r="H113" s="97">
        <f t="shared" si="7"/>
        <v>6147</v>
      </c>
      <c r="I113" s="97">
        <v>150</v>
      </c>
      <c r="J113" s="97">
        <f t="shared" si="8"/>
        <v>6297</v>
      </c>
    </row>
    <row r="114" spans="1:10" s="1" customFormat="1" ht="42" customHeight="1">
      <c r="A114" s="19" t="s">
        <v>141</v>
      </c>
      <c r="B114" s="69" t="s">
        <v>331</v>
      </c>
      <c r="C114" s="69" t="s">
        <v>258</v>
      </c>
      <c r="D114" s="69"/>
      <c r="E114" s="70">
        <f>SUM(E115,E117)</f>
        <v>6147</v>
      </c>
      <c r="F114" s="70"/>
      <c r="G114" s="70"/>
      <c r="H114" s="97">
        <f t="shared" si="7"/>
        <v>6147</v>
      </c>
      <c r="I114" s="70">
        <v>150</v>
      </c>
      <c r="J114" s="97">
        <f t="shared" si="8"/>
        <v>6297</v>
      </c>
    </row>
    <row r="115" spans="1:10" ht="32.25" customHeight="1">
      <c r="A115" s="19" t="s">
        <v>195</v>
      </c>
      <c r="B115" s="69" t="s">
        <v>331</v>
      </c>
      <c r="C115" s="69" t="s">
        <v>259</v>
      </c>
      <c r="D115" s="69"/>
      <c r="E115" s="70">
        <f>SUM(E116)</f>
        <v>5212</v>
      </c>
      <c r="F115" s="70"/>
      <c r="G115" s="70"/>
      <c r="H115" s="97">
        <f t="shared" si="7"/>
        <v>5212</v>
      </c>
      <c r="I115" s="70">
        <v>150</v>
      </c>
      <c r="J115" s="97">
        <f t="shared" si="8"/>
        <v>5362</v>
      </c>
    </row>
    <row r="116" spans="1:10" ht="35.25" customHeight="1">
      <c r="A116" s="19" t="s">
        <v>197</v>
      </c>
      <c r="B116" s="69" t="s">
        <v>331</v>
      </c>
      <c r="C116" s="69" t="s">
        <v>259</v>
      </c>
      <c r="D116" s="69" t="s">
        <v>196</v>
      </c>
      <c r="E116" s="70">
        <v>5212</v>
      </c>
      <c r="F116" s="70"/>
      <c r="G116" s="70"/>
      <c r="H116" s="97">
        <f t="shared" si="7"/>
        <v>5212</v>
      </c>
      <c r="I116" s="70">
        <v>150</v>
      </c>
      <c r="J116" s="97">
        <f t="shared" si="8"/>
        <v>5362</v>
      </c>
    </row>
    <row r="117" spans="1:10" ht="30" customHeight="1">
      <c r="A117" s="19" t="s">
        <v>198</v>
      </c>
      <c r="B117" s="69" t="s">
        <v>331</v>
      </c>
      <c r="C117" s="69" t="s">
        <v>260</v>
      </c>
      <c r="D117" s="69"/>
      <c r="E117" s="70">
        <f>SUM(E118:E119)</f>
        <v>935</v>
      </c>
      <c r="F117" s="70"/>
      <c r="G117" s="70"/>
      <c r="H117" s="97">
        <f t="shared" si="7"/>
        <v>935</v>
      </c>
      <c r="I117" s="70"/>
      <c r="J117" s="97">
        <f t="shared" si="8"/>
        <v>935</v>
      </c>
    </row>
    <row r="118" spans="1:10" ht="31.5" customHeight="1">
      <c r="A118" s="19" t="s">
        <v>193</v>
      </c>
      <c r="B118" s="69" t="s">
        <v>331</v>
      </c>
      <c r="C118" s="69" t="s">
        <v>260</v>
      </c>
      <c r="D118" s="69" t="s">
        <v>192</v>
      </c>
      <c r="E118" s="70">
        <v>900</v>
      </c>
      <c r="F118" s="70"/>
      <c r="G118" s="70"/>
      <c r="H118" s="97">
        <f t="shared" si="7"/>
        <v>900</v>
      </c>
      <c r="I118" s="70"/>
      <c r="J118" s="97">
        <f t="shared" si="8"/>
        <v>900</v>
      </c>
    </row>
    <row r="119" spans="1:10" ht="27" customHeight="1">
      <c r="A119" s="19" t="s">
        <v>31</v>
      </c>
      <c r="B119" s="69" t="s">
        <v>331</v>
      </c>
      <c r="C119" s="69" t="s">
        <v>260</v>
      </c>
      <c r="D119" s="69" t="s">
        <v>208</v>
      </c>
      <c r="E119" s="70">
        <v>35</v>
      </c>
      <c r="F119" s="70"/>
      <c r="G119" s="70"/>
      <c r="H119" s="97">
        <f t="shared" si="7"/>
        <v>35</v>
      </c>
      <c r="I119" s="70"/>
      <c r="J119" s="97">
        <f t="shared" si="8"/>
        <v>35</v>
      </c>
    </row>
    <row r="120" spans="1:10" ht="33" customHeight="1">
      <c r="A120" s="24" t="s">
        <v>115</v>
      </c>
      <c r="B120" s="67" t="s">
        <v>116</v>
      </c>
      <c r="C120" s="67"/>
      <c r="D120" s="67"/>
      <c r="E120" s="97">
        <f>SUM(E121)+E128</f>
        <v>42559.6</v>
      </c>
      <c r="F120" s="97">
        <f t="shared" ref="F120:G120" si="10">SUM(F121)+F128</f>
        <v>0</v>
      </c>
      <c r="G120" s="97">
        <f t="shared" si="10"/>
        <v>1258</v>
      </c>
      <c r="H120" s="97">
        <f t="shared" si="7"/>
        <v>43817.599999999999</v>
      </c>
      <c r="I120" s="97">
        <v>6300</v>
      </c>
      <c r="J120" s="97">
        <f t="shared" si="8"/>
        <v>50117.599999999999</v>
      </c>
    </row>
    <row r="121" spans="1:10" ht="33" customHeight="1">
      <c r="A121" s="24" t="s">
        <v>673</v>
      </c>
      <c r="B121" s="67" t="s">
        <v>116</v>
      </c>
      <c r="C121" s="67" t="s">
        <v>263</v>
      </c>
      <c r="D121" s="67"/>
      <c r="E121" s="97">
        <f>E122</f>
        <v>42559.6</v>
      </c>
      <c r="F121" s="97">
        <f t="shared" ref="F121:G121" si="11">F122</f>
        <v>0</v>
      </c>
      <c r="G121" s="97">
        <f t="shared" si="11"/>
        <v>1258</v>
      </c>
      <c r="H121" s="97">
        <f t="shared" si="7"/>
        <v>43817.599999999999</v>
      </c>
      <c r="I121" s="97">
        <v>6300</v>
      </c>
      <c r="J121" s="97">
        <f t="shared" si="8"/>
        <v>50117.599999999999</v>
      </c>
    </row>
    <row r="122" spans="1:10" ht="39" customHeight="1">
      <c r="A122" s="45" t="s">
        <v>522</v>
      </c>
      <c r="B122" s="69" t="s">
        <v>116</v>
      </c>
      <c r="C122" s="69" t="s">
        <v>397</v>
      </c>
      <c r="D122" s="67"/>
      <c r="E122" s="70">
        <f>E123+E127</f>
        <v>42559.6</v>
      </c>
      <c r="F122" s="70">
        <f t="shared" ref="F122:G122" si="12">F123+F127</f>
        <v>0</v>
      </c>
      <c r="G122" s="70">
        <f t="shared" si="12"/>
        <v>1258</v>
      </c>
      <c r="H122" s="97">
        <f t="shared" si="7"/>
        <v>43817.599999999999</v>
      </c>
      <c r="I122" s="70">
        <v>6300</v>
      </c>
      <c r="J122" s="97">
        <f t="shared" si="8"/>
        <v>50117.599999999999</v>
      </c>
    </row>
    <row r="123" spans="1:10" ht="51" customHeight="1">
      <c r="A123" s="48" t="s">
        <v>396</v>
      </c>
      <c r="B123" s="69" t="s">
        <v>116</v>
      </c>
      <c r="C123" s="69" t="s">
        <v>398</v>
      </c>
      <c r="D123" s="69"/>
      <c r="E123" s="70">
        <f>E124+E126</f>
        <v>21180</v>
      </c>
      <c r="F123" s="70">
        <f t="shared" ref="F123:G123" si="13">F124+F126</f>
        <v>0</v>
      </c>
      <c r="G123" s="70">
        <f t="shared" si="13"/>
        <v>1258</v>
      </c>
      <c r="H123" s="97">
        <f t="shared" si="7"/>
        <v>22438</v>
      </c>
      <c r="I123" s="70">
        <v>6300</v>
      </c>
      <c r="J123" s="97">
        <f t="shared" si="8"/>
        <v>28738</v>
      </c>
    </row>
    <row r="124" spans="1:10" ht="37.5" customHeight="1">
      <c r="A124" s="19" t="s">
        <v>193</v>
      </c>
      <c r="B124" s="69" t="s">
        <v>116</v>
      </c>
      <c r="C124" s="69" t="s">
        <v>398</v>
      </c>
      <c r="D124" s="69" t="s">
        <v>732</v>
      </c>
      <c r="E124" s="70">
        <v>20054</v>
      </c>
      <c r="F124" s="70"/>
      <c r="G124" s="70" t="s">
        <v>786</v>
      </c>
      <c r="H124" s="97">
        <f t="shared" si="7"/>
        <v>21312</v>
      </c>
      <c r="I124" s="70">
        <v>6300</v>
      </c>
      <c r="J124" s="97">
        <f t="shared" si="8"/>
        <v>27612</v>
      </c>
    </row>
    <row r="125" spans="1:10" ht="30.75" customHeight="1">
      <c r="A125" s="19" t="s">
        <v>15</v>
      </c>
      <c r="B125" s="69" t="s">
        <v>116</v>
      </c>
      <c r="C125" s="69" t="s">
        <v>447</v>
      </c>
      <c r="D125" s="69"/>
      <c r="E125" s="70">
        <f>E126</f>
        <v>1126</v>
      </c>
      <c r="F125" s="70"/>
      <c r="G125" s="70"/>
      <c r="H125" s="97">
        <f t="shared" si="7"/>
        <v>1126</v>
      </c>
      <c r="I125" s="70"/>
      <c r="J125" s="97">
        <f t="shared" si="8"/>
        <v>1126</v>
      </c>
    </row>
    <row r="126" spans="1:10" ht="32.25" customHeight="1">
      <c r="A126" s="19" t="s">
        <v>193</v>
      </c>
      <c r="B126" s="69" t="s">
        <v>116</v>
      </c>
      <c r="C126" s="69" t="s">
        <v>447</v>
      </c>
      <c r="D126" s="69" t="s">
        <v>192</v>
      </c>
      <c r="E126" s="70">
        <v>1126</v>
      </c>
      <c r="F126" s="70"/>
      <c r="G126" s="70"/>
      <c r="H126" s="97">
        <f t="shared" si="7"/>
        <v>1126</v>
      </c>
      <c r="I126" s="70"/>
      <c r="J126" s="97">
        <f t="shared" si="8"/>
        <v>1126</v>
      </c>
    </row>
    <row r="127" spans="1:10" ht="39" customHeight="1">
      <c r="A127" s="19" t="s">
        <v>583</v>
      </c>
      <c r="B127" s="68" t="s">
        <v>116</v>
      </c>
      <c r="C127" s="69" t="s">
        <v>584</v>
      </c>
      <c r="D127" s="69" t="s">
        <v>192</v>
      </c>
      <c r="E127" s="70">
        <v>21379.599999999999</v>
      </c>
      <c r="F127" s="70"/>
      <c r="G127" s="70"/>
      <c r="H127" s="97">
        <f t="shared" si="7"/>
        <v>21379.599999999999</v>
      </c>
      <c r="I127" s="70"/>
      <c r="J127" s="97">
        <f t="shared" si="8"/>
        <v>21379.599999999999</v>
      </c>
    </row>
    <row r="128" spans="1:10" ht="52.5" hidden="1" customHeight="1">
      <c r="A128" s="24" t="s">
        <v>626</v>
      </c>
      <c r="B128" s="66" t="s">
        <v>116</v>
      </c>
      <c r="C128" s="67" t="s">
        <v>628</v>
      </c>
      <c r="D128" s="67"/>
      <c r="E128" s="97">
        <f>E129</f>
        <v>0</v>
      </c>
      <c r="F128" s="97"/>
      <c r="G128" s="97"/>
      <c r="H128" s="97">
        <f t="shared" si="7"/>
        <v>0</v>
      </c>
      <c r="I128" s="97"/>
      <c r="J128" s="97">
        <f t="shared" si="8"/>
        <v>0</v>
      </c>
    </row>
    <row r="129" spans="1:10" ht="30" hidden="1" customHeight="1">
      <c r="A129" s="19" t="s">
        <v>627</v>
      </c>
      <c r="B129" s="68" t="s">
        <v>116</v>
      </c>
      <c r="C129" s="69" t="s">
        <v>629</v>
      </c>
      <c r="D129" s="69"/>
      <c r="E129" s="70">
        <f>E130</f>
        <v>0</v>
      </c>
      <c r="F129" s="70"/>
      <c r="G129" s="70"/>
      <c r="H129" s="97">
        <f t="shared" si="7"/>
        <v>0</v>
      </c>
      <c r="I129" s="70"/>
      <c r="J129" s="97">
        <f t="shared" si="8"/>
        <v>0</v>
      </c>
    </row>
    <row r="130" spans="1:10" ht="34.5" hidden="1" customHeight="1">
      <c r="A130" s="19" t="s">
        <v>193</v>
      </c>
      <c r="B130" s="68" t="s">
        <v>116</v>
      </c>
      <c r="C130" s="69" t="s">
        <v>629</v>
      </c>
      <c r="D130" s="69" t="s">
        <v>192</v>
      </c>
      <c r="E130" s="70">
        <v>0</v>
      </c>
      <c r="F130" s="70"/>
      <c r="G130" s="70"/>
      <c r="H130" s="97">
        <f t="shared" si="7"/>
        <v>0</v>
      </c>
      <c r="I130" s="70"/>
      <c r="J130" s="97">
        <f t="shared" si="8"/>
        <v>0</v>
      </c>
    </row>
    <row r="131" spans="1:10" ht="32.25" customHeight="1">
      <c r="A131" s="46" t="s">
        <v>51</v>
      </c>
      <c r="B131" s="67" t="s">
        <v>309</v>
      </c>
      <c r="C131" s="67"/>
      <c r="D131" s="67"/>
      <c r="E131" s="97">
        <f>SUM(E132,E139,E143,E147)</f>
        <v>6300</v>
      </c>
      <c r="F131" s="97">
        <f>SUM(F132,F139,F143,F147)</f>
        <v>0</v>
      </c>
      <c r="G131" s="97">
        <f>SUM(G132,G139,G143,G147)</f>
        <v>3160</v>
      </c>
      <c r="H131" s="97">
        <f t="shared" si="7"/>
        <v>9460</v>
      </c>
      <c r="I131" s="97">
        <f>I132</f>
        <v>2200</v>
      </c>
      <c r="J131" s="97">
        <f t="shared" si="8"/>
        <v>11660</v>
      </c>
    </row>
    <row r="132" spans="1:10" ht="39.75" customHeight="1">
      <c r="A132" s="46" t="s">
        <v>682</v>
      </c>
      <c r="B132" s="67" t="s">
        <v>309</v>
      </c>
      <c r="C132" s="67" t="s">
        <v>261</v>
      </c>
      <c r="D132" s="67"/>
      <c r="E132" s="97">
        <f>SUM(E134)+E136</f>
        <v>4000</v>
      </c>
      <c r="F132" s="97">
        <f t="shared" ref="F132:G132" si="14">SUM(F134)+F136</f>
        <v>0</v>
      </c>
      <c r="G132" s="97">
        <f t="shared" si="14"/>
        <v>3160</v>
      </c>
      <c r="H132" s="97">
        <f t="shared" si="7"/>
        <v>7160</v>
      </c>
      <c r="I132" s="97">
        <f>I136</f>
        <v>2200</v>
      </c>
      <c r="J132" s="97">
        <f t="shared" si="8"/>
        <v>9360</v>
      </c>
    </row>
    <row r="133" spans="1:10" s="2" customFormat="1" ht="35.25" customHeight="1">
      <c r="A133" s="24" t="s">
        <v>382</v>
      </c>
      <c r="B133" s="69" t="s">
        <v>309</v>
      </c>
      <c r="C133" s="69" t="s">
        <v>399</v>
      </c>
      <c r="D133" s="67"/>
      <c r="E133" s="70">
        <f>SUM(E134)</f>
        <v>3000</v>
      </c>
      <c r="F133" s="70"/>
      <c r="G133" s="97"/>
      <c r="H133" s="97">
        <f t="shared" si="7"/>
        <v>3000</v>
      </c>
      <c r="I133" s="97"/>
      <c r="J133" s="97">
        <f t="shared" si="8"/>
        <v>3000</v>
      </c>
    </row>
    <row r="134" spans="1:10" s="2" customFormat="1" ht="27" customHeight="1">
      <c r="A134" s="26" t="s">
        <v>210</v>
      </c>
      <c r="B134" s="69" t="s">
        <v>309</v>
      </c>
      <c r="C134" s="69" t="s">
        <v>400</v>
      </c>
      <c r="D134" s="69"/>
      <c r="E134" s="70">
        <f>SUM(E135)</f>
        <v>3000</v>
      </c>
      <c r="F134" s="70"/>
      <c r="G134" s="70"/>
      <c r="H134" s="97">
        <f t="shared" si="7"/>
        <v>3000</v>
      </c>
      <c r="I134" s="70"/>
      <c r="J134" s="97">
        <f t="shared" si="8"/>
        <v>3000</v>
      </c>
    </row>
    <row r="135" spans="1:10" s="2" customFormat="1" ht="31.5" customHeight="1">
      <c r="A135" s="26" t="s">
        <v>193</v>
      </c>
      <c r="B135" s="69" t="s">
        <v>309</v>
      </c>
      <c r="C135" s="69" t="s">
        <v>400</v>
      </c>
      <c r="D135" s="69" t="s">
        <v>192</v>
      </c>
      <c r="E135" s="70">
        <v>3000</v>
      </c>
      <c r="F135" s="70"/>
      <c r="G135" s="70"/>
      <c r="H135" s="97">
        <f t="shared" si="7"/>
        <v>3000</v>
      </c>
      <c r="I135" s="70"/>
      <c r="J135" s="97">
        <f t="shared" si="8"/>
        <v>3000</v>
      </c>
    </row>
    <row r="136" spans="1:10" s="2" customFormat="1" ht="31.5" customHeight="1">
      <c r="A136" s="24" t="s">
        <v>382</v>
      </c>
      <c r="B136" s="66" t="s">
        <v>309</v>
      </c>
      <c r="C136" s="67" t="s">
        <v>684</v>
      </c>
      <c r="D136" s="67"/>
      <c r="E136" s="70">
        <f>E137</f>
        <v>1000</v>
      </c>
      <c r="F136" s="70"/>
      <c r="G136" s="70">
        <f>G137</f>
        <v>3160</v>
      </c>
      <c r="H136" s="97">
        <f t="shared" si="7"/>
        <v>4160</v>
      </c>
      <c r="I136" s="97">
        <v>2200</v>
      </c>
      <c r="J136" s="97">
        <f t="shared" si="8"/>
        <v>6360</v>
      </c>
    </row>
    <row r="137" spans="1:10" s="2" customFormat="1" ht="24.75" customHeight="1">
      <c r="A137" s="26" t="s">
        <v>683</v>
      </c>
      <c r="B137" s="68" t="s">
        <v>309</v>
      </c>
      <c r="C137" s="69" t="s">
        <v>685</v>
      </c>
      <c r="D137" s="69"/>
      <c r="E137" s="70">
        <f>E138</f>
        <v>1000</v>
      </c>
      <c r="F137" s="70"/>
      <c r="G137" s="70">
        <f>G138</f>
        <v>3160</v>
      </c>
      <c r="H137" s="97">
        <f t="shared" si="7"/>
        <v>4160</v>
      </c>
      <c r="I137" s="70">
        <v>2200</v>
      </c>
      <c r="J137" s="97">
        <f t="shared" si="8"/>
        <v>6360</v>
      </c>
    </row>
    <row r="138" spans="1:10" s="2" customFormat="1" ht="31.5" customHeight="1">
      <c r="A138" s="26" t="s">
        <v>193</v>
      </c>
      <c r="B138" s="68" t="s">
        <v>309</v>
      </c>
      <c r="C138" s="69" t="s">
        <v>685</v>
      </c>
      <c r="D138" s="69" t="s">
        <v>192</v>
      </c>
      <c r="E138" s="70">
        <v>1000</v>
      </c>
      <c r="F138" s="70"/>
      <c r="G138" s="70">
        <v>3160</v>
      </c>
      <c r="H138" s="97">
        <f t="shared" si="7"/>
        <v>4160</v>
      </c>
      <c r="I138" s="70">
        <v>2200</v>
      </c>
      <c r="J138" s="97">
        <f t="shared" si="8"/>
        <v>6360</v>
      </c>
    </row>
    <row r="139" spans="1:10" s="2" customFormat="1" ht="41.25" customHeight="1">
      <c r="A139" s="46" t="s">
        <v>710</v>
      </c>
      <c r="B139" s="67" t="s">
        <v>309</v>
      </c>
      <c r="C139" s="67" t="s">
        <v>250</v>
      </c>
      <c r="D139" s="67"/>
      <c r="E139" s="97">
        <f>SUM(E140)</f>
        <v>900</v>
      </c>
      <c r="F139" s="97"/>
      <c r="G139" s="97"/>
      <c r="H139" s="97">
        <f t="shared" si="7"/>
        <v>900</v>
      </c>
      <c r="I139" s="97"/>
      <c r="J139" s="97">
        <f t="shared" si="8"/>
        <v>900</v>
      </c>
    </row>
    <row r="140" spans="1:10" s="2" customFormat="1" ht="29.25" hidden="1" customHeight="1">
      <c r="A140" s="19" t="s">
        <v>401</v>
      </c>
      <c r="B140" s="69" t="s">
        <v>309</v>
      </c>
      <c r="C140" s="69" t="s">
        <v>402</v>
      </c>
      <c r="D140" s="67"/>
      <c r="E140" s="70">
        <f>SUM(E141)</f>
        <v>900</v>
      </c>
      <c r="F140" s="70"/>
      <c r="G140" s="97"/>
      <c r="H140" s="97">
        <f t="shared" si="7"/>
        <v>900</v>
      </c>
      <c r="I140" s="97"/>
      <c r="J140" s="97">
        <f t="shared" si="8"/>
        <v>900</v>
      </c>
    </row>
    <row r="141" spans="1:10" s="2" customFormat="1" ht="30.75" hidden="1" customHeight="1">
      <c r="A141" s="26" t="s">
        <v>4</v>
      </c>
      <c r="B141" s="69" t="s">
        <v>309</v>
      </c>
      <c r="C141" s="69" t="s">
        <v>403</v>
      </c>
      <c r="D141" s="69"/>
      <c r="E141" s="70">
        <f>SUM(E142)</f>
        <v>900</v>
      </c>
      <c r="F141" s="70"/>
      <c r="G141" s="70"/>
      <c r="H141" s="97">
        <f t="shared" ref="H141:H205" si="15">E141+F141+G141</f>
        <v>900</v>
      </c>
      <c r="I141" s="70"/>
      <c r="J141" s="97">
        <f t="shared" ref="J141:J205" si="16">H141+I141</f>
        <v>900</v>
      </c>
    </row>
    <row r="142" spans="1:10" s="2" customFormat="1" ht="40.5" hidden="1" customHeight="1">
      <c r="A142" s="47" t="s">
        <v>75</v>
      </c>
      <c r="B142" s="69" t="s">
        <v>309</v>
      </c>
      <c r="C142" s="69" t="s">
        <v>403</v>
      </c>
      <c r="D142" s="69" t="s">
        <v>766</v>
      </c>
      <c r="E142" s="70">
        <v>900</v>
      </c>
      <c r="F142" s="70"/>
      <c r="G142" s="70"/>
      <c r="H142" s="97">
        <f t="shared" si="15"/>
        <v>900</v>
      </c>
      <c r="I142" s="70"/>
      <c r="J142" s="97">
        <f t="shared" si="16"/>
        <v>900</v>
      </c>
    </row>
    <row r="143" spans="1:10" s="2" customFormat="1" ht="45.75" hidden="1" customHeight="1">
      <c r="A143" s="157" t="s">
        <v>688</v>
      </c>
      <c r="B143" s="67" t="s">
        <v>309</v>
      </c>
      <c r="C143" s="67" t="s">
        <v>251</v>
      </c>
      <c r="D143" s="153"/>
      <c r="E143" s="105">
        <f>SUM(E145)</f>
        <v>1300</v>
      </c>
      <c r="F143" s="105"/>
      <c r="G143" s="178"/>
      <c r="H143" s="97">
        <f t="shared" si="15"/>
        <v>1300</v>
      </c>
      <c r="I143" s="178"/>
      <c r="J143" s="97">
        <f t="shared" si="16"/>
        <v>1300</v>
      </c>
    </row>
    <row r="144" spans="1:10" s="2" customFormat="1" ht="42" hidden="1" customHeight="1">
      <c r="A144" s="19" t="s">
        <v>381</v>
      </c>
      <c r="B144" s="69" t="s">
        <v>309</v>
      </c>
      <c r="C144" s="69" t="s">
        <v>404</v>
      </c>
      <c r="D144" s="153"/>
      <c r="E144" s="106">
        <f>SUM(E145)</f>
        <v>1300</v>
      </c>
      <c r="F144" s="106"/>
      <c r="G144" s="178"/>
      <c r="H144" s="97">
        <f t="shared" si="15"/>
        <v>1300</v>
      </c>
      <c r="I144" s="178"/>
      <c r="J144" s="97">
        <f t="shared" si="16"/>
        <v>1300</v>
      </c>
    </row>
    <row r="145" spans="1:10" s="14" customFormat="1" ht="43.5" hidden="1" customHeight="1">
      <c r="A145" s="35" t="s">
        <v>708</v>
      </c>
      <c r="B145" s="69" t="s">
        <v>309</v>
      </c>
      <c r="C145" s="69" t="s">
        <v>405</v>
      </c>
      <c r="D145" s="34"/>
      <c r="E145" s="106">
        <f>SUM(E146)</f>
        <v>1300</v>
      </c>
      <c r="F145" s="106"/>
      <c r="G145" s="179"/>
      <c r="H145" s="97">
        <f t="shared" si="15"/>
        <v>1300</v>
      </c>
      <c r="I145" s="179"/>
      <c r="J145" s="97">
        <f t="shared" si="16"/>
        <v>1300</v>
      </c>
    </row>
    <row r="146" spans="1:10" s="14" customFormat="1" ht="38.25" hidden="1" customHeight="1">
      <c r="A146" s="47" t="s">
        <v>75</v>
      </c>
      <c r="B146" s="69" t="s">
        <v>309</v>
      </c>
      <c r="C146" s="69" t="s">
        <v>405</v>
      </c>
      <c r="D146" s="69" t="s">
        <v>483</v>
      </c>
      <c r="E146" s="70">
        <v>1300</v>
      </c>
      <c r="F146" s="70"/>
      <c r="G146" s="70"/>
      <c r="H146" s="97">
        <f t="shared" si="15"/>
        <v>1300</v>
      </c>
      <c r="I146" s="70"/>
      <c r="J146" s="97">
        <f t="shared" si="16"/>
        <v>1300</v>
      </c>
    </row>
    <row r="147" spans="1:10" s="13" customFormat="1" ht="42.75" hidden="1" customHeight="1">
      <c r="A147" s="17" t="s">
        <v>690</v>
      </c>
      <c r="B147" s="68" t="s">
        <v>309</v>
      </c>
      <c r="C147" s="69" t="s">
        <v>516</v>
      </c>
      <c r="D147" s="69"/>
      <c r="E147" s="97">
        <f>SUM(E148)</f>
        <v>100</v>
      </c>
      <c r="F147" s="97"/>
      <c r="G147" s="70"/>
      <c r="H147" s="97">
        <f t="shared" si="15"/>
        <v>100</v>
      </c>
      <c r="I147" s="70"/>
      <c r="J147" s="97">
        <f t="shared" si="16"/>
        <v>100</v>
      </c>
    </row>
    <row r="148" spans="1:10" s="2" customFormat="1" ht="33" hidden="1" customHeight="1">
      <c r="A148" s="47" t="s">
        <v>520</v>
      </c>
      <c r="B148" s="68" t="s">
        <v>309</v>
      </c>
      <c r="C148" s="69" t="s">
        <v>516</v>
      </c>
      <c r="D148" s="69"/>
      <c r="E148" s="70">
        <f>SUM(E149)</f>
        <v>100</v>
      </c>
      <c r="F148" s="70"/>
      <c r="G148" s="70"/>
      <c r="H148" s="97">
        <f t="shared" si="15"/>
        <v>100</v>
      </c>
      <c r="I148" s="70"/>
      <c r="J148" s="97">
        <f t="shared" si="16"/>
        <v>100</v>
      </c>
    </row>
    <row r="149" spans="1:10" s="2" customFormat="1" ht="40.5" hidden="1" customHeight="1">
      <c r="A149" s="26" t="s">
        <v>193</v>
      </c>
      <c r="B149" s="68" t="s">
        <v>309</v>
      </c>
      <c r="C149" s="69" t="s">
        <v>516</v>
      </c>
      <c r="D149" s="69" t="s">
        <v>192</v>
      </c>
      <c r="E149" s="70">
        <v>100</v>
      </c>
      <c r="F149" s="70"/>
      <c r="G149" s="70"/>
      <c r="H149" s="97">
        <f t="shared" si="15"/>
        <v>100</v>
      </c>
      <c r="I149" s="70"/>
      <c r="J149" s="97">
        <f t="shared" si="16"/>
        <v>100</v>
      </c>
    </row>
    <row r="150" spans="1:10" s="2" customFormat="1" ht="29.25" customHeight="1">
      <c r="A150" s="24" t="s">
        <v>332</v>
      </c>
      <c r="B150" s="67" t="s">
        <v>333</v>
      </c>
      <c r="C150" s="67"/>
      <c r="D150" s="67"/>
      <c r="E150" s="97">
        <f>E151+E163+E174+E185</f>
        <v>115256.3</v>
      </c>
      <c r="F150" s="97">
        <f t="shared" ref="F150:G150" si="17">F151+F163+F174+F185</f>
        <v>30927.3</v>
      </c>
      <c r="G150" s="97">
        <f t="shared" si="17"/>
        <v>24728</v>
      </c>
      <c r="H150" s="97">
        <f t="shared" si="15"/>
        <v>170911.6</v>
      </c>
      <c r="I150" s="97">
        <f>I174+I159</f>
        <v>16418.400000000001</v>
      </c>
      <c r="J150" s="97">
        <f t="shared" si="16"/>
        <v>187330</v>
      </c>
    </row>
    <row r="151" spans="1:10" s="2" customFormat="1" ht="27.75" customHeight="1">
      <c r="A151" s="24" t="s">
        <v>64</v>
      </c>
      <c r="B151" s="67" t="s">
        <v>63</v>
      </c>
      <c r="C151" s="67"/>
      <c r="D151" s="67"/>
      <c r="E151" s="97">
        <f>E152+E155+E159</f>
        <v>14700</v>
      </c>
      <c r="F151" s="97"/>
      <c r="G151" s="97"/>
      <c r="H151" s="97">
        <f t="shared" si="15"/>
        <v>14700</v>
      </c>
      <c r="I151" s="97"/>
      <c r="J151" s="97">
        <f t="shared" si="16"/>
        <v>14700</v>
      </c>
    </row>
    <row r="152" spans="1:10" ht="54.75" hidden="1" customHeight="1">
      <c r="A152" s="24" t="s">
        <v>500</v>
      </c>
      <c r="B152" s="67" t="s">
        <v>63</v>
      </c>
      <c r="C152" s="67" t="s">
        <v>265</v>
      </c>
      <c r="D152" s="69"/>
      <c r="E152" s="97">
        <f>E153</f>
        <v>0</v>
      </c>
      <c r="F152" s="97"/>
      <c r="G152" s="70"/>
      <c r="H152" s="97">
        <f t="shared" si="15"/>
        <v>0</v>
      </c>
      <c r="I152" s="70"/>
      <c r="J152" s="97">
        <f t="shared" si="16"/>
        <v>0</v>
      </c>
    </row>
    <row r="153" spans="1:10" ht="42.75" hidden="1" customHeight="1">
      <c r="A153" s="58" t="s">
        <v>554</v>
      </c>
      <c r="B153" s="69" t="s">
        <v>63</v>
      </c>
      <c r="C153" s="75" t="s">
        <v>555</v>
      </c>
      <c r="D153" s="75"/>
      <c r="E153" s="107">
        <f>E154</f>
        <v>0</v>
      </c>
      <c r="F153" s="107"/>
      <c r="G153" s="159"/>
      <c r="H153" s="97">
        <f t="shared" si="15"/>
        <v>0</v>
      </c>
      <c r="I153" s="159"/>
      <c r="J153" s="97">
        <f t="shared" si="16"/>
        <v>0</v>
      </c>
    </row>
    <row r="154" spans="1:10" ht="42.75" hidden="1" customHeight="1">
      <c r="A154" s="59" t="s">
        <v>193</v>
      </c>
      <c r="B154" s="69" t="s">
        <v>63</v>
      </c>
      <c r="C154" s="75" t="s">
        <v>555</v>
      </c>
      <c r="D154" s="75" t="s">
        <v>192</v>
      </c>
      <c r="E154" s="107">
        <v>0</v>
      </c>
      <c r="F154" s="107"/>
      <c r="G154" s="159"/>
      <c r="H154" s="97">
        <f t="shared" si="15"/>
        <v>0</v>
      </c>
      <c r="I154" s="159"/>
      <c r="J154" s="97">
        <f t="shared" si="16"/>
        <v>0</v>
      </c>
    </row>
    <row r="155" spans="1:10" ht="54" customHeight="1">
      <c r="A155" s="24" t="s">
        <v>484</v>
      </c>
      <c r="B155" s="67" t="s">
        <v>63</v>
      </c>
      <c r="C155" s="67" t="s">
        <v>485</v>
      </c>
      <c r="D155" s="69"/>
      <c r="E155" s="97">
        <f>SUM(E156)</f>
        <v>4700</v>
      </c>
      <c r="F155" s="97"/>
      <c r="G155" s="70"/>
      <c r="H155" s="97">
        <f t="shared" si="15"/>
        <v>4700</v>
      </c>
      <c r="I155" s="70"/>
      <c r="J155" s="97">
        <f t="shared" si="16"/>
        <v>4700</v>
      </c>
    </row>
    <row r="156" spans="1:10" ht="39" customHeight="1">
      <c r="A156" s="19" t="s">
        <v>486</v>
      </c>
      <c r="B156" s="69" t="s">
        <v>63</v>
      </c>
      <c r="C156" s="69" t="s">
        <v>487</v>
      </c>
      <c r="D156" s="69"/>
      <c r="E156" s="70">
        <f>SUM(E157)</f>
        <v>4700</v>
      </c>
      <c r="F156" s="70"/>
      <c r="G156" s="70"/>
      <c r="H156" s="97">
        <f t="shared" si="15"/>
        <v>4700</v>
      </c>
      <c r="I156" s="70"/>
      <c r="J156" s="97">
        <f t="shared" si="16"/>
        <v>4700</v>
      </c>
    </row>
    <row r="157" spans="1:10" ht="24.75" customHeight="1">
      <c r="A157" s="47" t="s">
        <v>488</v>
      </c>
      <c r="B157" s="69" t="s">
        <v>63</v>
      </c>
      <c r="C157" s="69" t="s">
        <v>489</v>
      </c>
      <c r="D157" s="69"/>
      <c r="E157" s="70">
        <f>SUM(E158)</f>
        <v>4700</v>
      </c>
      <c r="F157" s="70"/>
      <c r="G157" s="70"/>
      <c r="H157" s="97">
        <f t="shared" si="15"/>
        <v>4700</v>
      </c>
      <c r="I157" s="70"/>
      <c r="J157" s="97">
        <f t="shared" si="16"/>
        <v>4700</v>
      </c>
    </row>
    <row r="158" spans="1:10" ht="42.75" customHeight="1">
      <c r="A158" s="19" t="s">
        <v>193</v>
      </c>
      <c r="B158" s="69" t="s">
        <v>63</v>
      </c>
      <c r="C158" s="69" t="s">
        <v>489</v>
      </c>
      <c r="D158" s="69" t="s">
        <v>581</v>
      </c>
      <c r="E158" s="70">
        <v>4700</v>
      </c>
      <c r="F158" s="70"/>
      <c r="G158" s="70"/>
      <c r="H158" s="97">
        <f t="shared" si="15"/>
        <v>4700</v>
      </c>
      <c r="I158" s="70"/>
      <c r="J158" s="97">
        <f t="shared" si="16"/>
        <v>4700</v>
      </c>
    </row>
    <row r="159" spans="1:10" ht="61.5" customHeight="1">
      <c r="A159" s="24" t="s">
        <v>679</v>
      </c>
      <c r="B159" s="67" t="s">
        <v>63</v>
      </c>
      <c r="C159" s="67" t="s">
        <v>265</v>
      </c>
      <c r="D159" s="67"/>
      <c r="E159" s="97">
        <f>E160</f>
        <v>10000</v>
      </c>
      <c r="F159" s="97"/>
      <c r="G159" s="97"/>
      <c r="H159" s="97">
        <f t="shared" si="15"/>
        <v>10000</v>
      </c>
      <c r="I159" s="97">
        <f>I160</f>
        <v>6300</v>
      </c>
      <c r="J159" s="97">
        <f t="shared" si="16"/>
        <v>16300</v>
      </c>
    </row>
    <row r="160" spans="1:10" ht="31.5" customHeight="1">
      <c r="A160" s="26" t="s">
        <v>734</v>
      </c>
      <c r="B160" s="69" t="s">
        <v>63</v>
      </c>
      <c r="C160" s="69" t="s">
        <v>406</v>
      </c>
      <c r="D160" s="69"/>
      <c r="E160" s="70">
        <f>E161</f>
        <v>10000</v>
      </c>
      <c r="F160" s="70"/>
      <c r="G160" s="70"/>
      <c r="H160" s="70">
        <f t="shared" si="15"/>
        <v>10000</v>
      </c>
      <c r="I160" s="70">
        <f>I162</f>
        <v>6300</v>
      </c>
      <c r="J160" s="70">
        <f t="shared" si="16"/>
        <v>16300</v>
      </c>
    </row>
    <row r="161" spans="1:10" ht="42.75" customHeight="1">
      <c r="A161" s="19" t="s">
        <v>193</v>
      </c>
      <c r="B161" s="69" t="s">
        <v>63</v>
      </c>
      <c r="C161" s="69" t="s">
        <v>407</v>
      </c>
      <c r="D161" s="69" t="s">
        <v>192</v>
      </c>
      <c r="E161" s="70">
        <v>10000</v>
      </c>
      <c r="F161" s="70"/>
      <c r="G161" s="70"/>
      <c r="H161" s="70">
        <f t="shared" si="15"/>
        <v>10000</v>
      </c>
      <c r="I161" s="70"/>
      <c r="J161" s="70">
        <f t="shared" si="16"/>
        <v>10000</v>
      </c>
    </row>
    <row r="162" spans="1:10" ht="42.75" customHeight="1">
      <c r="A162" s="19" t="s">
        <v>546</v>
      </c>
      <c r="B162" s="75" t="s">
        <v>63</v>
      </c>
      <c r="C162" s="69" t="s">
        <v>849</v>
      </c>
      <c r="D162" s="69" t="s">
        <v>581</v>
      </c>
      <c r="E162" s="70"/>
      <c r="F162" s="70"/>
      <c r="G162" s="70"/>
      <c r="H162" s="97"/>
      <c r="I162" s="70">
        <v>6300</v>
      </c>
      <c r="J162" s="70">
        <f t="shared" si="16"/>
        <v>6300</v>
      </c>
    </row>
    <row r="163" spans="1:10" ht="36.75" customHeight="1">
      <c r="A163" s="24" t="s">
        <v>289</v>
      </c>
      <c r="B163" s="67" t="s">
        <v>334</v>
      </c>
      <c r="C163" s="67"/>
      <c r="D163" s="67"/>
      <c r="E163" s="97">
        <f>SUM(E164)</f>
        <v>25650</v>
      </c>
      <c r="F163" s="97">
        <f t="shared" ref="F163:G163" si="18">SUM(F164)</f>
        <v>0</v>
      </c>
      <c r="G163" s="97">
        <f t="shared" si="18"/>
        <v>11072</v>
      </c>
      <c r="H163" s="97">
        <f t="shared" si="15"/>
        <v>36722</v>
      </c>
      <c r="I163" s="97"/>
      <c r="J163" s="97">
        <f t="shared" si="16"/>
        <v>36722</v>
      </c>
    </row>
    <row r="164" spans="1:10" ht="50.25" customHeight="1">
      <c r="A164" s="24" t="s">
        <v>679</v>
      </c>
      <c r="B164" s="67" t="s">
        <v>334</v>
      </c>
      <c r="C164" s="67" t="s">
        <v>265</v>
      </c>
      <c r="D164" s="67"/>
      <c r="E164" s="97">
        <f>E165</f>
        <v>25650</v>
      </c>
      <c r="F164" s="97">
        <f t="shared" ref="F164:G164" si="19">F165</f>
        <v>0</v>
      </c>
      <c r="G164" s="97">
        <f t="shared" si="19"/>
        <v>11072</v>
      </c>
      <c r="H164" s="97">
        <f t="shared" si="15"/>
        <v>36722</v>
      </c>
      <c r="I164" s="97"/>
      <c r="J164" s="97">
        <f t="shared" si="16"/>
        <v>36722</v>
      </c>
    </row>
    <row r="165" spans="1:10" ht="23.25" customHeight="1">
      <c r="A165" s="24" t="s">
        <v>289</v>
      </c>
      <c r="B165" s="67" t="s">
        <v>334</v>
      </c>
      <c r="C165" s="67"/>
      <c r="D165" s="67"/>
      <c r="E165" s="97">
        <f>E166</f>
        <v>25650</v>
      </c>
      <c r="F165" s="97">
        <f t="shared" ref="F165:G165" si="20">F166</f>
        <v>0</v>
      </c>
      <c r="G165" s="97">
        <f t="shared" si="20"/>
        <v>11072</v>
      </c>
      <c r="H165" s="97">
        <f t="shared" si="15"/>
        <v>36722</v>
      </c>
      <c r="I165" s="97"/>
      <c r="J165" s="97">
        <f t="shared" si="16"/>
        <v>36722</v>
      </c>
    </row>
    <row r="166" spans="1:10" ht="48" customHeight="1">
      <c r="A166" s="24" t="s">
        <v>679</v>
      </c>
      <c r="B166" s="67" t="s">
        <v>334</v>
      </c>
      <c r="C166" s="69" t="s">
        <v>265</v>
      </c>
      <c r="D166" s="67"/>
      <c r="E166" s="97">
        <f>E167+E172+E170</f>
        <v>25650</v>
      </c>
      <c r="F166" s="97">
        <f t="shared" ref="F166:G166" si="21">F167+F172+F170</f>
        <v>0</v>
      </c>
      <c r="G166" s="97">
        <f t="shared" si="21"/>
        <v>11072</v>
      </c>
      <c r="H166" s="97">
        <f t="shared" si="15"/>
        <v>36722</v>
      </c>
      <c r="I166" s="97"/>
      <c r="J166" s="97">
        <f t="shared" si="16"/>
        <v>36722</v>
      </c>
    </row>
    <row r="167" spans="1:10" ht="33.75" customHeight="1">
      <c r="A167" s="19" t="s">
        <v>501</v>
      </c>
      <c r="B167" s="123" t="s">
        <v>112</v>
      </c>
      <c r="C167" s="75" t="s">
        <v>407</v>
      </c>
      <c r="D167" s="75"/>
      <c r="E167" s="107">
        <f>E168+E169</f>
        <v>25150</v>
      </c>
      <c r="F167" s="107">
        <f t="shared" ref="F167:G167" si="22">F168+F169</f>
        <v>0</v>
      </c>
      <c r="G167" s="107">
        <f t="shared" si="22"/>
        <v>11072</v>
      </c>
      <c r="H167" s="97">
        <f t="shared" si="15"/>
        <v>36222</v>
      </c>
      <c r="I167" s="107"/>
      <c r="J167" s="97">
        <f t="shared" si="16"/>
        <v>36222</v>
      </c>
    </row>
    <row r="168" spans="1:10" ht="30" customHeight="1">
      <c r="A168" s="52" t="s">
        <v>502</v>
      </c>
      <c r="B168" s="123" t="s">
        <v>112</v>
      </c>
      <c r="C168" s="75" t="s">
        <v>407</v>
      </c>
      <c r="D168" s="75" t="s">
        <v>732</v>
      </c>
      <c r="E168" s="107">
        <v>23350</v>
      </c>
      <c r="F168" s="107"/>
      <c r="G168" s="159">
        <v>10222</v>
      </c>
      <c r="H168" s="97">
        <f t="shared" si="15"/>
        <v>33572</v>
      </c>
      <c r="I168" s="159"/>
      <c r="J168" s="97">
        <f t="shared" si="16"/>
        <v>33572</v>
      </c>
    </row>
    <row r="169" spans="1:10" ht="44.25" customHeight="1">
      <c r="A169" s="26" t="s">
        <v>193</v>
      </c>
      <c r="B169" s="123" t="s">
        <v>112</v>
      </c>
      <c r="C169" s="69" t="s">
        <v>407</v>
      </c>
      <c r="D169" s="75" t="s">
        <v>544</v>
      </c>
      <c r="E169" s="107">
        <v>1800</v>
      </c>
      <c r="F169" s="107"/>
      <c r="G169" s="159">
        <v>850</v>
      </c>
      <c r="H169" s="97">
        <f t="shared" si="15"/>
        <v>2650</v>
      </c>
      <c r="I169" s="159"/>
      <c r="J169" s="97">
        <f t="shared" si="16"/>
        <v>2650</v>
      </c>
    </row>
    <row r="170" spans="1:10" ht="27.75" customHeight="1">
      <c r="A170" s="26" t="s">
        <v>210</v>
      </c>
      <c r="B170" s="123" t="s">
        <v>112</v>
      </c>
      <c r="C170" s="69" t="s">
        <v>505</v>
      </c>
      <c r="D170" s="69"/>
      <c r="E170" s="70">
        <f>E171</f>
        <v>500</v>
      </c>
      <c r="F170" s="70"/>
      <c r="G170" s="70"/>
      <c r="H170" s="97">
        <f t="shared" si="15"/>
        <v>500</v>
      </c>
      <c r="I170" s="70"/>
      <c r="J170" s="97">
        <f t="shared" si="16"/>
        <v>500</v>
      </c>
    </row>
    <row r="171" spans="1:10" ht="36" customHeight="1">
      <c r="A171" s="26" t="s">
        <v>193</v>
      </c>
      <c r="B171" s="123" t="s">
        <v>112</v>
      </c>
      <c r="C171" s="69" t="s">
        <v>505</v>
      </c>
      <c r="D171" s="69" t="s">
        <v>192</v>
      </c>
      <c r="E171" s="70">
        <v>500</v>
      </c>
      <c r="F171" s="70"/>
      <c r="G171" s="70"/>
      <c r="H171" s="97">
        <f t="shared" si="15"/>
        <v>500</v>
      </c>
      <c r="I171" s="70"/>
      <c r="J171" s="97">
        <f t="shared" si="16"/>
        <v>500</v>
      </c>
    </row>
    <row r="172" spans="1:10" ht="36" customHeight="1">
      <c r="A172" s="19" t="s">
        <v>503</v>
      </c>
      <c r="B172" s="123" t="s">
        <v>112</v>
      </c>
      <c r="C172" s="69" t="s">
        <v>561</v>
      </c>
      <c r="D172" s="69"/>
      <c r="E172" s="70">
        <f>SUM(E173)</f>
        <v>0</v>
      </c>
      <c r="F172" s="70"/>
      <c r="G172" s="70"/>
      <c r="H172" s="97">
        <f t="shared" si="15"/>
        <v>0</v>
      </c>
      <c r="I172" s="70"/>
      <c r="J172" s="97">
        <f t="shared" si="16"/>
        <v>0</v>
      </c>
    </row>
    <row r="173" spans="1:10" ht="36" customHeight="1">
      <c r="A173" s="19" t="s">
        <v>193</v>
      </c>
      <c r="B173" s="123" t="s">
        <v>112</v>
      </c>
      <c r="C173" s="69" t="s">
        <v>504</v>
      </c>
      <c r="D173" s="69" t="s">
        <v>192</v>
      </c>
      <c r="E173" s="70">
        <v>0</v>
      </c>
      <c r="F173" s="70"/>
      <c r="G173" s="70"/>
      <c r="H173" s="97">
        <f t="shared" si="15"/>
        <v>0</v>
      </c>
      <c r="I173" s="70"/>
      <c r="J173" s="97">
        <f t="shared" si="16"/>
        <v>0</v>
      </c>
    </row>
    <row r="174" spans="1:10" ht="36" customHeight="1">
      <c r="A174" s="24" t="s">
        <v>589</v>
      </c>
      <c r="B174" s="67" t="s">
        <v>588</v>
      </c>
      <c r="C174" s="69"/>
      <c r="D174" s="69"/>
      <c r="E174" s="97">
        <f>E175+E179+E182</f>
        <v>24906.3</v>
      </c>
      <c r="F174" s="97">
        <f t="shared" ref="F174:G174" si="23">F175+F179+F182</f>
        <v>4237.7</v>
      </c>
      <c r="G174" s="97">
        <f t="shared" si="23"/>
        <v>3656</v>
      </c>
      <c r="H174" s="97">
        <f t="shared" si="15"/>
        <v>32800</v>
      </c>
      <c r="I174" s="97">
        <f>I182</f>
        <v>10118.4</v>
      </c>
      <c r="J174" s="97">
        <f t="shared" si="16"/>
        <v>42918.400000000001</v>
      </c>
    </row>
    <row r="175" spans="1:10" ht="47.25" hidden="1" customHeight="1">
      <c r="A175" s="24" t="s">
        <v>693</v>
      </c>
      <c r="B175" s="67" t="s">
        <v>588</v>
      </c>
      <c r="C175" s="67" t="s">
        <v>587</v>
      </c>
      <c r="D175" s="69"/>
      <c r="E175" s="97">
        <f>E176</f>
        <v>16600</v>
      </c>
      <c r="F175" s="97"/>
      <c r="G175" s="70"/>
      <c r="H175" s="97">
        <f t="shared" si="15"/>
        <v>16600</v>
      </c>
      <c r="I175" s="70"/>
      <c r="J175" s="97">
        <f t="shared" si="16"/>
        <v>16600</v>
      </c>
    </row>
    <row r="176" spans="1:10" ht="28.5" hidden="1" customHeight="1">
      <c r="A176" s="19" t="s">
        <v>585</v>
      </c>
      <c r="B176" s="69" t="s">
        <v>588</v>
      </c>
      <c r="C176" s="69" t="s">
        <v>580</v>
      </c>
      <c r="D176" s="69"/>
      <c r="E176" s="70">
        <f>E177+E178</f>
        <v>16600</v>
      </c>
      <c r="F176" s="70"/>
      <c r="G176" s="70"/>
      <c r="H176" s="97">
        <f t="shared" si="15"/>
        <v>16600</v>
      </c>
      <c r="I176" s="70"/>
      <c r="J176" s="97">
        <f t="shared" si="16"/>
        <v>16600</v>
      </c>
    </row>
    <row r="177" spans="1:10" ht="23.25" hidden="1" customHeight="1">
      <c r="A177" s="19" t="s">
        <v>586</v>
      </c>
      <c r="B177" s="69" t="s">
        <v>588</v>
      </c>
      <c r="C177" s="69" t="s">
        <v>580</v>
      </c>
      <c r="D177" s="69" t="s">
        <v>192</v>
      </c>
      <c r="E177" s="70">
        <v>1600</v>
      </c>
      <c r="F177" s="70"/>
      <c r="G177" s="70"/>
      <c r="H177" s="97">
        <f t="shared" si="15"/>
        <v>1600</v>
      </c>
      <c r="I177" s="70"/>
      <c r="J177" s="97">
        <f t="shared" si="16"/>
        <v>1600</v>
      </c>
    </row>
    <row r="178" spans="1:10" ht="24" hidden="1" customHeight="1">
      <c r="A178" s="19" t="s">
        <v>649</v>
      </c>
      <c r="B178" s="69" t="s">
        <v>588</v>
      </c>
      <c r="C178" s="69" t="s">
        <v>580</v>
      </c>
      <c r="D178" s="69" t="s">
        <v>192</v>
      </c>
      <c r="E178" s="70">
        <v>15000</v>
      </c>
      <c r="F178" s="70"/>
      <c r="G178" s="70"/>
      <c r="H178" s="97">
        <f t="shared" si="15"/>
        <v>15000</v>
      </c>
      <c r="I178" s="70"/>
      <c r="J178" s="97">
        <f t="shared" si="16"/>
        <v>15000</v>
      </c>
    </row>
    <row r="179" spans="1:10" ht="41.25" hidden="1" customHeight="1">
      <c r="A179" s="24" t="s">
        <v>679</v>
      </c>
      <c r="B179" s="89" t="s">
        <v>579</v>
      </c>
      <c r="C179" s="67" t="s">
        <v>694</v>
      </c>
      <c r="D179" s="67"/>
      <c r="E179" s="97">
        <f>E180</f>
        <v>4200</v>
      </c>
      <c r="F179" s="97">
        <f t="shared" ref="F179:G179" si="24">F180</f>
        <v>4344</v>
      </c>
      <c r="G179" s="97">
        <f t="shared" si="24"/>
        <v>3656</v>
      </c>
      <c r="H179" s="97">
        <f t="shared" si="15"/>
        <v>12200</v>
      </c>
      <c r="I179" s="97"/>
      <c r="J179" s="97">
        <f t="shared" si="16"/>
        <v>12200</v>
      </c>
    </row>
    <row r="180" spans="1:10" ht="21.75" hidden="1" customHeight="1">
      <c r="A180" s="26" t="s">
        <v>210</v>
      </c>
      <c r="B180" s="123" t="s">
        <v>579</v>
      </c>
      <c r="C180" s="69" t="s">
        <v>505</v>
      </c>
      <c r="D180" s="69"/>
      <c r="E180" s="70">
        <f>E181</f>
        <v>4200</v>
      </c>
      <c r="F180" s="70">
        <f t="shared" ref="F180:G180" si="25">F181</f>
        <v>4344</v>
      </c>
      <c r="G180" s="70">
        <f t="shared" si="25"/>
        <v>3656</v>
      </c>
      <c r="H180" s="97">
        <f t="shared" si="15"/>
        <v>12200</v>
      </c>
      <c r="I180" s="70"/>
      <c r="J180" s="97">
        <f t="shared" si="16"/>
        <v>12200</v>
      </c>
    </row>
    <row r="181" spans="1:10" ht="31.5" hidden="1" customHeight="1">
      <c r="A181" s="19" t="s">
        <v>193</v>
      </c>
      <c r="B181" s="123" t="s">
        <v>579</v>
      </c>
      <c r="C181" s="69" t="s">
        <v>505</v>
      </c>
      <c r="D181" s="69" t="s">
        <v>192</v>
      </c>
      <c r="E181" s="70">
        <v>4200</v>
      </c>
      <c r="F181" s="70">
        <v>4344</v>
      </c>
      <c r="G181" s="70">
        <v>3656</v>
      </c>
      <c r="H181" s="97">
        <f t="shared" si="15"/>
        <v>12200</v>
      </c>
      <c r="I181" s="70"/>
      <c r="J181" s="97">
        <f t="shared" si="16"/>
        <v>12200</v>
      </c>
    </row>
    <row r="182" spans="1:10" ht="30.75" customHeight="1">
      <c r="A182" s="24" t="s">
        <v>626</v>
      </c>
      <c r="B182" s="89" t="s">
        <v>579</v>
      </c>
      <c r="C182" s="67"/>
      <c r="D182" s="67"/>
      <c r="E182" s="97">
        <f>E183+E184</f>
        <v>4106.3</v>
      </c>
      <c r="F182" s="97">
        <f>F183+F184</f>
        <v>-106.3</v>
      </c>
      <c r="G182" s="97"/>
      <c r="H182" s="97">
        <f t="shared" si="15"/>
        <v>4000</v>
      </c>
      <c r="I182" s="97">
        <f>I183</f>
        <v>10118.4</v>
      </c>
      <c r="J182" s="97">
        <f t="shared" si="16"/>
        <v>14118.4</v>
      </c>
    </row>
    <row r="183" spans="1:10" ht="24.75" customHeight="1">
      <c r="A183" s="19" t="s">
        <v>649</v>
      </c>
      <c r="B183" s="123" t="s">
        <v>579</v>
      </c>
      <c r="C183" s="69" t="s">
        <v>631</v>
      </c>
      <c r="D183" s="69" t="s">
        <v>192</v>
      </c>
      <c r="E183" s="70">
        <v>106.3</v>
      </c>
      <c r="F183" s="70">
        <v>-106.3</v>
      </c>
      <c r="G183" s="70"/>
      <c r="H183" s="97">
        <f t="shared" si="15"/>
        <v>0</v>
      </c>
      <c r="I183" s="70">
        <v>10118.4</v>
      </c>
      <c r="J183" s="97">
        <f t="shared" si="16"/>
        <v>10118.4</v>
      </c>
    </row>
    <row r="184" spans="1:10" ht="31.5" customHeight="1">
      <c r="A184" s="19" t="s">
        <v>648</v>
      </c>
      <c r="B184" s="123" t="s">
        <v>579</v>
      </c>
      <c r="C184" s="69" t="s">
        <v>632</v>
      </c>
      <c r="D184" s="69" t="s">
        <v>192</v>
      </c>
      <c r="E184" s="70">
        <v>4000</v>
      </c>
      <c r="F184" s="70"/>
      <c r="G184" s="70"/>
      <c r="H184" s="97">
        <f t="shared" si="15"/>
        <v>4000</v>
      </c>
      <c r="I184" s="70"/>
      <c r="J184" s="97">
        <f t="shared" si="16"/>
        <v>4000</v>
      </c>
    </row>
    <row r="185" spans="1:10" ht="31.5" hidden="1" customHeight="1">
      <c r="A185" s="24" t="s">
        <v>754</v>
      </c>
      <c r="B185" s="89" t="s">
        <v>751</v>
      </c>
      <c r="C185" s="69"/>
      <c r="D185" s="69"/>
      <c r="E185" s="97">
        <f>E186+E189</f>
        <v>50000</v>
      </c>
      <c r="F185" s="97">
        <f>F186+F189</f>
        <v>26689.599999999999</v>
      </c>
      <c r="G185" s="97">
        <f t="shared" ref="G185" si="26">G186+G189</f>
        <v>10000</v>
      </c>
      <c r="H185" s="97">
        <f t="shared" si="15"/>
        <v>86689.600000000006</v>
      </c>
      <c r="I185" s="97"/>
      <c r="J185" s="97">
        <f t="shared" si="16"/>
        <v>86689.600000000006</v>
      </c>
    </row>
    <row r="186" spans="1:10" ht="42.75" hidden="1" customHeight="1">
      <c r="A186" s="24" t="s">
        <v>693</v>
      </c>
      <c r="B186" s="89" t="s">
        <v>751</v>
      </c>
      <c r="C186" s="67" t="s">
        <v>742</v>
      </c>
      <c r="D186" s="69"/>
      <c r="E186" s="97">
        <f>E188</f>
        <v>50000</v>
      </c>
      <c r="F186" s="97">
        <f t="shared" ref="F186:G186" si="27">F188</f>
        <v>25000</v>
      </c>
      <c r="G186" s="97">
        <f t="shared" si="27"/>
        <v>10000</v>
      </c>
      <c r="H186" s="97">
        <f t="shared" si="15"/>
        <v>85000</v>
      </c>
      <c r="I186" s="97"/>
      <c r="J186" s="97">
        <f t="shared" si="16"/>
        <v>85000</v>
      </c>
    </row>
    <row r="187" spans="1:10" ht="25.5" hidden="1" customHeight="1">
      <c r="A187" s="24" t="s">
        <v>775</v>
      </c>
      <c r="B187" s="89" t="s">
        <v>751</v>
      </c>
      <c r="C187" s="67" t="s">
        <v>752</v>
      </c>
      <c r="D187" s="69"/>
      <c r="E187" s="97">
        <f>E188</f>
        <v>50000</v>
      </c>
      <c r="F187" s="97">
        <f>F188</f>
        <v>25000</v>
      </c>
      <c r="G187" s="97">
        <f>G188</f>
        <v>10000</v>
      </c>
      <c r="H187" s="97">
        <f t="shared" si="15"/>
        <v>85000</v>
      </c>
      <c r="I187" s="97"/>
      <c r="J187" s="97">
        <f t="shared" si="16"/>
        <v>85000</v>
      </c>
    </row>
    <row r="188" spans="1:10" ht="36" hidden="1" customHeight="1">
      <c r="A188" s="19" t="s">
        <v>753</v>
      </c>
      <c r="B188" s="123" t="s">
        <v>751</v>
      </c>
      <c r="C188" s="69" t="s">
        <v>752</v>
      </c>
      <c r="D188" s="69" t="s">
        <v>192</v>
      </c>
      <c r="E188" s="70">
        <v>50000</v>
      </c>
      <c r="F188" s="70">
        <v>25000</v>
      </c>
      <c r="G188" s="70">
        <v>10000</v>
      </c>
      <c r="H188" s="97">
        <f t="shared" si="15"/>
        <v>85000</v>
      </c>
      <c r="I188" s="70"/>
      <c r="J188" s="97">
        <f t="shared" si="16"/>
        <v>85000</v>
      </c>
    </row>
    <row r="189" spans="1:10" ht="36" hidden="1" customHeight="1">
      <c r="A189" s="19" t="s">
        <v>782</v>
      </c>
      <c r="B189" s="123" t="s">
        <v>751</v>
      </c>
      <c r="C189" s="69" t="s">
        <v>781</v>
      </c>
      <c r="D189" s="69"/>
      <c r="E189" s="70"/>
      <c r="F189" s="70">
        <f>F190</f>
        <v>1689.6</v>
      </c>
      <c r="G189" s="70"/>
      <c r="H189" s="97">
        <f t="shared" si="15"/>
        <v>1689.6</v>
      </c>
      <c r="I189" s="70"/>
      <c r="J189" s="97">
        <f t="shared" si="16"/>
        <v>1689.6</v>
      </c>
    </row>
    <row r="190" spans="1:10" ht="36" hidden="1" customHeight="1">
      <c r="A190" s="19" t="s">
        <v>193</v>
      </c>
      <c r="B190" s="123" t="s">
        <v>751</v>
      </c>
      <c r="C190" s="69" t="s">
        <v>781</v>
      </c>
      <c r="D190" s="69" t="s">
        <v>192</v>
      </c>
      <c r="E190" s="70"/>
      <c r="F190" s="70">
        <v>1689.6</v>
      </c>
      <c r="G190" s="70"/>
      <c r="H190" s="97">
        <f t="shared" si="15"/>
        <v>1689.6</v>
      </c>
      <c r="I190" s="70"/>
      <c r="J190" s="97">
        <f t="shared" si="16"/>
        <v>1689.6</v>
      </c>
    </row>
    <row r="191" spans="1:10" ht="25.5" customHeight="1">
      <c r="A191" s="43" t="s">
        <v>163</v>
      </c>
      <c r="B191" s="67" t="s">
        <v>162</v>
      </c>
      <c r="C191" s="67"/>
      <c r="D191" s="67"/>
      <c r="E191" s="97">
        <f>SUM(E192,E203,E235,E240,E218)</f>
        <v>567500.39999999991</v>
      </c>
      <c r="F191" s="97">
        <f t="shared" ref="F191:G191" si="28">SUM(F192,F203,F235,F240,F218)</f>
        <v>25969.200000000004</v>
      </c>
      <c r="G191" s="97">
        <f t="shared" si="28"/>
        <v>2350</v>
      </c>
      <c r="H191" s="97">
        <f t="shared" si="15"/>
        <v>595819.59999999986</v>
      </c>
      <c r="I191" s="97">
        <f>I203+I240</f>
        <v>605</v>
      </c>
      <c r="J191" s="97">
        <f t="shared" si="16"/>
        <v>596424.59999999986</v>
      </c>
    </row>
    <row r="192" spans="1:10" ht="20.25" customHeight="1">
      <c r="A192" s="24" t="s">
        <v>291</v>
      </c>
      <c r="B192" s="67" t="s">
        <v>336</v>
      </c>
      <c r="C192" s="67"/>
      <c r="D192" s="67"/>
      <c r="E192" s="97">
        <f>SUM(E193)</f>
        <v>169932</v>
      </c>
      <c r="F192" s="97">
        <f t="shared" ref="F192:G192" si="29">SUM(F193)</f>
        <v>9338.6</v>
      </c>
      <c r="G192" s="97">
        <f t="shared" si="29"/>
        <v>0</v>
      </c>
      <c r="H192" s="97">
        <f t="shared" si="15"/>
        <v>179270.6</v>
      </c>
      <c r="I192" s="97"/>
      <c r="J192" s="97">
        <f t="shared" si="16"/>
        <v>179270.6</v>
      </c>
    </row>
    <row r="193" spans="1:10" ht="41.25" hidden="1" customHeight="1">
      <c r="A193" s="157" t="s">
        <v>675</v>
      </c>
      <c r="B193" s="67" t="s">
        <v>336</v>
      </c>
      <c r="C193" s="67" t="s">
        <v>266</v>
      </c>
      <c r="D193" s="69"/>
      <c r="E193" s="97">
        <f>SUM(E194)</f>
        <v>169932</v>
      </c>
      <c r="F193" s="97">
        <f t="shared" ref="F193:G193" si="30">SUM(F194)</f>
        <v>9338.6</v>
      </c>
      <c r="G193" s="97">
        <f t="shared" si="30"/>
        <v>0</v>
      </c>
      <c r="H193" s="97">
        <f t="shared" si="15"/>
        <v>179270.6</v>
      </c>
      <c r="I193" s="97"/>
      <c r="J193" s="97">
        <f t="shared" si="16"/>
        <v>179270.6</v>
      </c>
    </row>
    <row r="194" spans="1:10" ht="30.75" hidden="1" customHeight="1">
      <c r="A194" s="17" t="s">
        <v>14</v>
      </c>
      <c r="B194" s="67" t="s">
        <v>336</v>
      </c>
      <c r="C194" s="67" t="s">
        <v>267</v>
      </c>
      <c r="D194" s="67"/>
      <c r="E194" s="97">
        <f>SUM(E195)</f>
        <v>169932</v>
      </c>
      <c r="F194" s="97">
        <f t="shared" ref="F194:G194" si="31">SUM(F195)</f>
        <v>9338.6</v>
      </c>
      <c r="G194" s="97">
        <f t="shared" si="31"/>
        <v>0</v>
      </c>
      <c r="H194" s="97">
        <f t="shared" si="15"/>
        <v>179270.6</v>
      </c>
      <c r="I194" s="97"/>
      <c r="J194" s="97">
        <f t="shared" si="16"/>
        <v>179270.6</v>
      </c>
    </row>
    <row r="195" spans="1:10" s="8" customFormat="1" ht="38.25" hidden="1" customHeight="1">
      <c r="A195" s="47" t="s">
        <v>385</v>
      </c>
      <c r="B195" s="69" t="s">
        <v>336</v>
      </c>
      <c r="C195" s="69" t="s">
        <v>408</v>
      </c>
      <c r="D195" s="67"/>
      <c r="E195" s="70">
        <f>SUM(E196,E199,)</f>
        <v>169932</v>
      </c>
      <c r="F195" s="70">
        <f>SUM(F196,F199,)</f>
        <v>9338.6</v>
      </c>
      <c r="G195" s="70">
        <f>SUM(G196,G199,)</f>
        <v>0</v>
      </c>
      <c r="H195" s="97">
        <f t="shared" si="15"/>
        <v>179270.6</v>
      </c>
      <c r="I195" s="70"/>
      <c r="J195" s="97">
        <f t="shared" si="16"/>
        <v>179270.6</v>
      </c>
    </row>
    <row r="196" spans="1:10" s="11" customFormat="1" ht="65.25" hidden="1" customHeight="1">
      <c r="A196" s="47" t="s">
        <v>275</v>
      </c>
      <c r="B196" s="69" t="s">
        <v>336</v>
      </c>
      <c r="C196" s="69" t="s">
        <v>409</v>
      </c>
      <c r="D196" s="69"/>
      <c r="E196" s="70">
        <f>E197+E198</f>
        <v>91621</v>
      </c>
      <c r="F196" s="70">
        <f t="shared" ref="F196:G196" si="32">F197+F198</f>
        <v>9338.6</v>
      </c>
      <c r="G196" s="70">
        <f t="shared" si="32"/>
        <v>0</v>
      </c>
      <c r="H196" s="97">
        <f t="shared" si="15"/>
        <v>100959.6</v>
      </c>
      <c r="I196" s="70"/>
      <c r="J196" s="97">
        <f t="shared" si="16"/>
        <v>100959.6</v>
      </c>
    </row>
    <row r="197" spans="1:10" s="11" customFormat="1" ht="29.25" hidden="1" customHeight="1">
      <c r="A197" s="26" t="s">
        <v>582</v>
      </c>
      <c r="B197" s="68" t="s">
        <v>336</v>
      </c>
      <c r="C197" s="69" t="s">
        <v>409</v>
      </c>
      <c r="D197" s="69" t="s">
        <v>536</v>
      </c>
      <c r="E197" s="98">
        <v>90661</v>
      </c>
      <c r="F197" s="98">
        <v>9289</v>
      </c>
      <c r="G197" s="70"/>
      <c r="H197" s="97">
        <f t="shared" si="15"/>
        <v>99950</v>
      </c>
      <c r="I197" s="70"/>
      <c r="J197" s="97">
        <f t="shared" si="16"/>
        <v>99950</v>
      </c>
    </row>
    <row r="198" spans="1:10" s="11" customFormat="1" ht="29.25" hidden="1" customHeight="1">
      <c r="A198" s="26" t="s">
        <v>145</v>
      </c>
      <c r="B198" s="68" t="s">
        <v>336</v>
      </c>
      <c r="C198" s="69" t="s">
        <v>591</v>
      </c>
      <c r="D198" s="69" t="s">
        <v>536</v>
      </c>
      <c r="E198" s="98">
        <v>960</v>
      </c>
      <c r="F198" s="98">
        <v>49.6</v>
      </c>
      <c r="G198" s="70"/>
      <c r="H198" s="97">
        <f t="shared" si="15"/>
        <v>1009.6</v>
      </c>
      <c r="I198" s="70"/>
      <c r="J198" s="97">
        <f t="shared" si="16"/>
        <v>1009.6</v>
      </c>
    </row>
    <row r="199" spans="1:10" s="11" customFormat="1" ht="43.5" hidden="1" customHeight="1">
      <c r="A199" s="47" t="s">
        <v>339</v>
      </c>
      <c r="B199" s="69" t="s">
        <v>336</v>
      </c>
      <c r="C199" s="69" t="s">
        <v>410</v>
      </c>
      <c r="D199" s="69"/>
      <c r="E199" s="70">
        <f>E200+E201+E202</f>
        <v>78311</v>
      </c>
      <c r="F199" s="70"/>
      <c r="G199" s="70"/>
      <c r="H199" s="97">
        <f t="shared" si="15"/>
        <v>78311</v>
      </c>
      <c r="I199" s="70"/>
      <c r="J199" s="97">
        <f t="shared" si="16"/>
        <v>78311</v>
      </c>
    </row>
    <row r="200" spans="1:10" s="12" customFormat="1" ht="26.25" hidden="1" customHeight="1">
      <c r="A200" s="47" t="s">
        <v>582</v>
      </c>
      <c r="B200" s="123" t="s">
        <v>470</v>
      </c>
      <c r="C200" s="69" t="s">
        <v>410</v>
      </c>
      <c r="D200" s="69" t="s">
        <v>536</v>
      </c>
      <c r="E200" s="70">
        <v>29968</v>
      </c>
      <c r="F200" s="70"/>
      <c r="G200" s="70"/>
      <c r="H200" s="97">
        <f t="shared" si="15"/>
        <v>29968</v>
      </c>
      <c r="I200" s="70"/>
      <c r="J200" s="97">
        <f t="shared" si="16"/>
        <v>29968</v>
      </c>
    </row>
    <row r="201" spans="1:10" s="12" customFormat="1" ht="26.25" hidden="1" customHeight="1">
      <c r="A201" s="47" t="s">
        <v>145</v>
      </c>
      <c r="B201" s="123" t="s">
        <v>470</v>
      </c>
      <c r="C201" s="69" t="s">
        <v>454</v>
      </c>
      <c r="D201" s="69" t="s">
        <v>536</v>
      </c>
      <c r="E201" s="70">
        <v>29447</v>
      </c>
      <c r="F201" s="70"/>
      <c r="G201" s="70"/>
      <c r="H201" s="97">
        <f t="shared" si="15"/>
        <v>29447</v>
      </c>
      <c r="I201" s="70"/>
      <c r="J201" s="97">
        <f t="shared" si="16"/>
        <v>29447</v>
      </c>
    </row>
    <row r="202" spans="1:10" s="12" customFormat="1" ht="26.25" hidden="1" customHeight="1">
      <c r="A202" s="26" t="s">
        <v>642</v>
      </c>
      <c r="B202" s="123" t="s">
        <v>470</v>
      </c>
      <c r="C202" s="69" t="s">
        <v>641</v>
      </c>
      <c r="D202" s="69" t="s">
        <v>536</v>
      </c>
      <c r="E202" s="70">
        <v>18896</v>
      </c>
      <c r="F202" s="70"/>
      <c r="G202" s="70"/>
      <c r="H202" s="97">
        <f t="shared" si="15"/>
        <v>18896</v>
      </c>
      <c r="I202" s="70"/>
      <c r="J202" s="97">
        <f t="shared" si="16"/>
        <v>18896</v>
      </c>
    </row>
    <row r="203" spans="1:10" s="12" customFormat="1" ht="24.75" customHeight="1">
      <c r="A203" s="40" t="s">
        <v>292</v>
      </c>
      <c r="B203" s="67" t="s">
        <v>337</v>
      </c>
      <c r="C203" s="67"/>
      <c r="D203" s="67"/>
      <c r="E203" s="97">
        <f>SUM(E204)+E216</f>
        <v>311995.69999999995</v>
      </c>
      <c r="F203" s="97">
        <f t="shared" ref="F203:G203" si="33">SUM(F204)+F216</f>
        <v>16630.600000000002</v>
      </c>
      <c r="G203" s="97">
        <f t="shared" si="33"/>
        <v>1300</v>
      </c>
      <c r="H203" s="97">
        <f t="shared" si="15"/>
        <v>329926.29999999993</v>
      </c>
      <c r="I203" s="97">
        <f>I216</f>
        <v>500</v>
      </c>
      <c r="J203" s="97">
        <f t="shared" si="16"/>
        <v>330426.29999999993</v>
      </c>
    </row>
    <row r="204" spans="1:10" s="12" customFormat="1" ht="24" hidden="1" customHeight="1">
      <c r="A204" s="40" t="s">
        <v>202</v>
      </c>
      <c r="B204" s="67" t="s">
        <v>337</v>
      </c>
      <c r="C204" s="67" t="s">
        <v>346</v>
      </c>
      <c r="D204" s="67"/>
      <c r="E204" s="97">
        <f>SUM(E205)</f>
        <v>310995.69999999995</v>
      </c>
      <c r="F204" s="97">
        <f t="shared" ref="F204:G204" si="34">SUM(F205)</f>
        <v>16630.600000000002</v>
      </c>
      <c r="G204" s="97">
        <f t="shared" si="34"/>
        <v>200</v>
      </c>
      <c r="H204" s="97">
        <f t="shared" si="15"/>
        <v>327826.29999999993</v>
      </c>
      <c r="I204" s="97"/>
      <c r="J204" s="97">
        <f t="shared" si="16"/>
        <v>327826.29999999993</v>
      </c>
    </row>
    <row r="205" spans="1:10" s="12" customFormat="1" ht="47.25" hidden="1" customHeight="1">
      <c r="A205" s="47" t="s">
        <v>386</v>
      </c>
      <c r="B205" s="69" t="s">
        <v>337</v>
      </c>
      <c r="C205" s="69" t="s">
        <v>411</v>
      </c>
      <c r="D205" s="67"/>
      <c r="E205" s="70">
        <f>SUM(E206,E209)</f>
        <v>310995.69999999995</v>
      </c>
      <c r="F205" s="70">
        <f t="shared" ref="F205:G205" si="35">SUM(F206,F209)</f>
        <v>16630.600000000002</v>
      </c>
      <c r="G205" s="70">
        <f t="shared" si="35"/>
        <v>200</v>
      </c>
      <c r="H205" s="97">
        <f t="shared" si="15"/>
        <v>327826.29999999993</v>
      </c>
      <c r="I205" s="70"/>
      <c r="J205" s="97">
        <f t="shared" si="16"/>
        <v>327826.29999999993</v>
      </c>
    </row>
    <row r="206" spans="1:10" s="3" customFormat="1" ht="78" hidden="1" customHeight="1">
      <c r="A206" s="47" t="s">
        <v>276</v>
      </c>
      <c r="B206" s="69" t="s">
        <v>337</v>
      </c>
      <c r="C206" s="69" t="s">
        <v>412</v>
      </c>
      <c r="D206" s="69"/>
      <c r="E206" s="70">
        <f>E207+E208</f>
        <v>161279</v>
      </c>
      <c r="F206" s="70">
        <f t="shared" ref="F206:G206" si="36">F207+F208</f>
        <v>16472.7</v>
      </c>
      <c r="G206" s="70">
        <f t="shared" si="36"/>
        <v>0</v>
      </c>
      <c r="H206" s="97">
        <f t="shared" ref="H206:H269" si="37">E206+F206+G206</f>
        <v>177751.7</v>
      </c>
      <c r="I206" s="70"/>
      <c r="J206" s="97">
        <f t="shared" ref="J206:J269" si="38">H206+I206</f>
        <v>177751.7</v>
      </c>
    </row>
    <row r="207" spans="1:10" s="3" customFormat="1" ht="27" hidden="1" customHeight="1">
      <c r="A207" s="26" t="s">
        <v>582</v>
      </c>
      <c r="B207" s="68" t="s">
        <v>337</v>
      </c>
      <c r="C207" s="69" t="s">
        <v>412</v>
      </c>
      <c r="D207" s="69" t="s">
        <v>536</v>
      </c>
      <c r="E207" s="98">
        <v>158959</v>
      </c>
      <c r="F207" s="98">
        <v>17015</v>
      </c>
      <c r="G207" s="70"/>
      <c r="H207" s="97">
        <f t="shared" si="37"/>
        <v>175974</v>
      </c>
      <c r="I207" s="70"/>
      <c r="J207" s="97">
        <f t="shared" si="38"/>
        <v>175974</v>
      </c>
    </row>
    <row r="208" spans="1:10" s="3" customFormat="1" ht="27" hidden="1" customHeight="1">
      <c r="A208" s="26" t="s">
        <v>145</v>
      </c>
      <c r="B208" s="68" t="s">
        <v>337</v>
      </c>
      <c r="C208" s="69" t="s">
        <v>590</v>
      </c>
      <c r="D208" s="69" t="s">
        <v>536</v>
      </c>
      <c r="E208" s="98">
        <v>2320</v>
      </c>
      <c r="F208" s="98">
        <v>-542.29999999999995</v>
      </c>
      <c r="G208" s="70"/>
      <c r="H208" s="97">
        <f t="shared" si="37"/>
        <v>1777.7</v>
      </c>
      <c r="I208" s="70"/>
      <c r="J208" s="97">
        <f t="shared" si="38"/>
        <v>1777.7</v>
      </c>
    </row>
    <row r="209" spans="1:10" s="3" customFormat="1" ht="45" hidden="1" customHeight="1">
      <c r="A209" s="47" t="s">
        <v>277</v>
      </c>
      <c r="B209" s="69" t="s">
        <v>337</v>
      </c>
      <c r="C209" s="69" t="s">
        <v>413</v>
      </c>
      <c r="D209" s="69"/>
      <c r="E209" s="70">
        <f>E210+E211+E212+E213+E214+E215</f>
        <v>149716.69999999998</v>
      </c>
      <c r="F209" s="70">
        <f t="shared" ref="F209:G209" si="39">F210+F211+F212+F213+F214+F215</f>
        <v>157.9</v>
      </c>
      <c r="G209" s="70">
        <f t="shared" si="39"/>
        <v>200</v>
      </c>
      <c r="H209" s="97">
        <f t="shared" si="37"/>
        <v>150074.59999999998</v>
      </c>
      <c r="I209" s="70"/>
      <c r="J209" s="97">
        <f t="shared" si="38"/>
        <v>150074.59999999998</v>
      </c>
    </row>
    <row r="210" spans="1:10" s="3" customFormat="1" ht="23.25" hidden="1" customHeight="1">
      <c r="A210" s="26" t="s">
        <v>582</v>
      </c>
      <c r="B210" s="68" t="s">
        <v>337</v>
      </c>
      <c r="C210" s="69" t="s">
        <v>413</v>
      </c>
      <c r="D210" s="69" t="s">
        <v>536</v>
      </c>
      <c r="E210" s="70">
        <v>56347</v>
      </c>
      <c r="F210" s="70"/>
      <c r="G210" s="70"/>
      <c r="H210" s="97">
        <f t="shared" si="37"/>
        <v>56347</v>
      </c>
      <c r="I210" s="70"/>
      <c r="J210" s="97">
        <f t="shared" si="38"/>
        <v>56347</v>
      </c>
    </row>
    <row r="211" spans="1:10" s="3" customFormat="1" ht="23.25" hidden="1" customHeight="1">
      <c r="A211" s="26" t="s">
        <v>145</v>
      </c>
      <c r="B211" s="68" t="s">
        <v>337</v>
      </c>
      <c r="C211" s="69" t="s">
        <v>556</v>
      </c>
      <c r="D211" s="69" t="s">
        <v>536</v>
      </c>
      <c r="E211" s="70">
        <v>45180</v>
      </c>
      <c r="F211" s="70"/>
      <c r="G211" s="70">
        <v>200</v>
      </c>
      <c r="H211" s="97">
        <f t="shared" si="37"/>
        <v>45380</v>
      </c>
      <c r="I211" s="70"/>
      <c r="J211" s="97">
        <f t="shared" si="38"/>
        <v>45380</v>
      </c>
    </row>
    <row r="212" spans="1:10" s="3" customFormat="1" ht="24.75" hidden="1" customHeight="1">
      <c r="A212" s="26" t="s">
        <v>642</v>
      </c>
      <c r="B212" s="68" t="s">
        <v>337</v>
      </c>
      <c r="C212" s="69" t="s">
        <v>645</v>
      </c>
      <c r="D212" s="69" t="s">
        <v>536</v>
      </c>
      <c r="E212" s="70">
        <v>6997</v>
      </c>
      <c r="F212" s="70"/>
      <c r="G212" s="70"/>
      <c r="H212" s="97">
        <f t="shared" si="37"/>
        <v>6997</v>
      </c>
      <c r="I212" s="70"/>
      <c r="J212" s="97">
        <f t="shared" si="38"/>
        <v>6997</v>
      </c>
    </row>
    <row r="213" spans="1:10" s="3" customFormat="1" ht="24.75" hidden="1" customHeight="1">
      <c r="A213" s="35" t="s">
        <v>735</v>
      </c>
      <c r="B213" s="68" t="s">
        <v>337</v>
      </c>
      <c r="C213" s="69" t="s">
        <v>736</v>
      </c>
      <c r="D213" s="69" t="s">
        <v>605</v>
      </c>
      <c r="E213" s="98">
        <v>17186.400000000001</v>
      </c>
      <c r="F213" s="98"/>
      <c r="G213" s="70"/>
      <c r="H213" s="97">
        <f t="shared" si="37"/>
        <v>17186.400000000001</v>
      </c>
      <c r="I213" s="70"/>
      <c r="J213" s="97">
        <f t="shared" si="38"/>
        <v>17186.400000000001</v>
      </c>
    </row>
    <row r="214" spans="1:10" s="3" customFormat="1" ht="29.25" hidden="1" customHeight="1">
      <c r="A214" s="35" t="s">
        <v>737</v>
      </c>
      <c r="B214" s="68" t="s">
        <v>337</v>
      </c>
      <c r="C214" s="69" t="s">
        <v>738</v>
      </c>
      <c r="D214" s="69" t="s">
        <v>605</v>
      </c>
      <c r="E214" s="98">
        <v>17156.3</v>
      </c>
      <c r="F214" s="98">
        <v>157.9</v>
      </c>
      <c r="G214" s="70"/>
      <c r="H214" s="97">
        <f t="shared" si="37"/>
        <v>17314.2</v>
      </c>
      <c r="I214" s="70"/>
      <c r="J214" s="97">
        <f t="shared" si="38"/>
        <v>17314.2</v>
      </c>
    </row>
    <row r="215" spans="1:10" s="3" customFormat="1" ht="30" hidden="1" customHeight="1">
      <c r="A215" s="35" t="s">
        <v>739</v>
      </c>
      <c r="B215" s="68" t="s">
        <v>337</v>
      </c>
      <c r="C215" s="69" t="s">
        <v>740</v>
      </c>
      <c r="D215" s="69" t="s">
        <v>605</v>
      </c>
      <c r="E215" s="98">
        <v>6850</v>
      </c>
      <c r="F215" s="98"/>
      <c r="G215" s="70"/>
      <c r="H215" s="97">
        <f t="shared" si="37"/>
        <v>6850</v>
      </c>
      <c r="I215" s="70"/>
      <c r="J215" s="97">
        <f t="shared" si="38"/>
        <v>6850</v>
      </c>
    </row>
    <row r="216" spans="1:10" s="3" customFormat="1" ht="57.75" customHeight="1">
      <c r="A216" s="24" t="s">
        <v>679</v>
      </c>
      <c r="B216" s="89" t="s">
        <v>613</v>
      </c>
      <c r="C216" s="67" t="s">
        <v>505</v>
      </c>
      <c r="D216" s="67"/>
      <c r="E216" s="97">
        <f>E217</f>
        <v>1000</v>
      </c>
      <c r="F216" s="97">
        <f t="shared" ref="F216:G216" si="40">F217</f>
        <v>0</v>
      </c>
      <c r="G216" s="97">
        <f t="shared" si="40"/>
        <v>1100</v>
      </c>
      <c r="H216" s="97">
        <f t="shared" si="37"/>
        <v>2100</v>
      </c>
      <c r="I216" s="97">
        <f>I217</f>
        <v>500</v>
      </c>
      <c r="J216" s="97">
        <f t="shared" si="38"/>
        <v>2600</v>
      </c>
    </row>
    <row r="217" spans="1:10" s="3" customFormat="1" ht="29.25" customHeight="1">
      <c r="A217" s="26" t="s">
        <v>210</v>
      </c>
      <c r="B217" s="123" t="s">
        <v>613</v>
      </c>
      <c r="C217" s="69" t="s">
        <v>505</v>
      </c>
      <c r="D217" s="69" t="s">
        <v>192</v>
      </c>
      <c r="E217" s="70">
        <v>1000</v>
      </c>
      <c r="F217" s="70"/>
      <c r="G217" s="70">
        <v>1100</v>
      </c>
      <c r="H217" s="97">
        <f t="shared" si="37"/>
        <v>2100</v>
      </c>
      <c r="I217" s="70">
        <v>500</v>
      </c>
      <c r="J217" s="97">
        <f t="shared" si="38"/>
        <v>2600</v>
      </c>
    </row>
    <row r="218" spans="1:10" s="3" customFormat="1" ht="24.75" hidden="1" customHeight="1">
      <c r="A218" s="24" t="s">
        <v>469</v>
      </c>
      <c r="B218" s="67" t="s">
        <v>466</v>
      </c>
      <c r="C218" s="69"/>
      <c r="D218" s="69"/>
      <c r="E218" s="97">
        <f>SUM(E219,E226)</f>
        <v>71685.7</v>
      </c>
      <c r="F218" s="97">
        <f t="shared" ref="F218" si="41">SUM(F219,F226)</f>
        <v>0</v>
      </c>
      <c r="G218" s="97">
        <f>SUM(G219,G226)+G233</f>
        <v>1000</v>
      </c>
      <c r="H218" s="97">
        <f t="shared" si="37"/>
        <v>72685.7</v>
      </c>
      <c r="I218" s="97"/>
      <c r="J218" s="97">
        <f t="shared" si="38"/>
        <v>72685.7</v>
      </c>
    </row>
    <row r="219" spans="1:10" s="3" customFormat="1" ht="39.75" hidden="1" customHeight="1">
      <c r="A219" s="40" t="s">
        <v>695</v>
      </c>
      <c r="B219" s="67" t="s">
        <v>466</v>
      </c>
      <c r="C219" s="67" t="s">
        <v>344</v>
      </c>
      <c r="D219" s="69"/>
      <c r="E219" s="97">
        <f>SUM(E220)</f>
        <v>28077.7</v>
      </c>
      <c r="F219" s="97">
        <f t="shared" ref="F219:G219" si="42">SUM(F220)</f>
        <v>0</v>
      </c>
      <c r="G219" s="97">
        <f t="shared" si="42"/>
        <v>0</v>
      </c>
      <c r="H219" s="97">
        <f t="shared" si="37"/>
        <v>28077.7</v>
      </c>
      <c r="I219" s="97"/>
      <c r="J219" s="97">
        <f t="shared" si="38"/>
        <v>28077.7</v>
      </c>
    </row>
    <row r="220" spans="1:10" ht="30.75" hidden="1" customHeight="1">
      <c r="A220" s="26" t="s">
        <v>5</v>
      </c>
      <c r="B220" s="69" t="s">
        <v>466</v>
      </c>
      <c r="C220" s="69" t="s">
        <v>345</v>
      </c>
      <c r="D220" s="69"/>
      <c r="E220" s="70">
        <f>SUM(E221)</f>
        <v>28077.7</v>
      </c>
      <c r="F220" s="70"/>
      <c r="G220" s="70"/>
      <c r="H220" s="97">
        <f t="shared" si="37"/>
        <v>28077.7</v>
      </c>
      <c r="I220" s="70"/>
      <c r="J220" s="97">
        <f t="shared" si="38"/>
        <v>28077.7</v>
      </c>
    </row>
    <row r="221" spans="1:10" ht="24" hidden="1" customHeight="1">
      <c r="A221" s="47" t="s">
        <v>441</v>
      </c>
      <c r="B221" s="69" t="s">
        <v>466</v>
      </c>
      <c r="C221" s="69" t="s">
        <v>442</v>
      </c>
      <c r="D221" s="69"/>
      <c r="E221" s="70">
        <f>SUM(E222)+E224+E225</f>
        <v>28077.7</v>
      </c>
      <c r="F221" s="70"/>
      <c r="G221" s="70"/>
      <c r="H221" s="97">
        <f t="shared" si="37"/>
        <v>28077.7</v>
      </c>
      <c r="I221" s="70"/>
      <c r="J221" s="97">
        <f t="shared" si="38"/>
        <v>28077.7</v>
      </c>
    </row>
    <row r="222" spans="1:10" s="8" customFormat="1" ht="33.75" hidden="1" customHeight="1">
      <c r="A222" s="26" t="s">
        <v>6</v>
      </c>
      <c r="B222" s="69" t="s">
        <v>466</v>
      </c>
      <c r="C222" s="69" t="s">
        <v>443</v>
      </c>
      <c r="D222" s="69"/>
      <c r="E222" s="70">
        <f>SUM(E223)</f>
        <v>20867</v>
      </c>
      <c r="F222" s="70"/>
      <c r="G222" s="70"/>
      <c r="H222" s="97">
        <f t="shared" si="37"/>
        <v>20867</v>
      </c>
      <c r="I222" s="70"/>
      <c r="J222" s="97">
        <f t="shared" si="38"/>
        <v>20867</v>
      </c>
    </row>
    <row r="223" spans="1:10" s="3" customFormat="1" ht="23.25" hidden="1" customHeight="1">
      <c r="A223" s="26" t="s">
        <v>145</v>
      </c>
      <c r="B223" s="69" t="s">
        <v>466</v>
      </c>
      <c r="C223" s="69" t="s">
        <v>443</v>
      </c>
      <c r="D223" s="69" t="s">
        <v>536</v>
      </c>
      <c r="E223" s="70">
        <v>20867</v>
      </c>
      <c r="F223" s="70"/>
      <c r="G223" s="70"/>
      <c r="H223" s="97">
        <f t="shared" si="37"/>
        <v>20867</v>
      </c>
      <c r="I223" s="70"/>
      <c r="J223" s="97">
        <f t="shared" si="38"/>
        <v>20867</v>
      </c>
    </row>
    <row r="224" spans="1:10" s="3" customFormat="1" ht="23.25" hidden="1" customHeight="1">
      <c r="A224" s="26" t="s">
        <v>649</v>
      </c>
      <c r="B224" s="69" t="s">
        <v>466</v>
      </c>
      <c r="C224" s="69" t="s">
        <v>747</v>
      </c>
      <c r="D224" s="69" t="s">
        <v>605</v>
      </c>
      <c r="E224" s="98">
        <v>7209.7</v>
      </c>
      <c r="F224" s="98"/>
      <c r="G224" s="70"/>
      <c r="H224" s="97">
        <f t="shared" si="37"/>
        <v>7209.7</v>
      </c>
      <c r="I224" s="70"/>
      <c r="J224" s="97">
        <f t="shared" si="38"/>
        <v>7209.7</v>
      </c>
    </row>
    <row r="225" spans="1:10" s="3" customFormat="1" ht="23.25" hidden="1" customHeight="1">
      <c r="A225" s="26" t="s">
        <v>603</v>
      </c>
      <c r="B225" s="69" t="s">
        <v>466</v>
      </c>
      <c r="C225" s="75" t="s">
        <v>748</v>
      </c>
      <c r="D225" s="69" t="s">
        <v>605</v>
      </c>
      <c r="E225" s="70">
        <v>1</v>
      </c>
      <c r="F225" s="70"/>
      <c r="G225" s="70"/>
      <c r="H225" s="97">
        <f t="shared" si="37"/>
        <v>1</v>
      </c>
      <c r="I225" s="70"/>
      <c r="J225" s="97">
        <f t="shared" si="38"/>
        <v>1</v>
      </c>
    </row>
    <row r="226" spans="1:10" s="3" customFormat="1" ht="36.75" hidden="1" customHeight="1">
      <c r="A226" s="24" t="s">
        <v>203</v>
      </c>
      <c r="B226" s="67" t="s">
        <v>466</v>
      </c>
      <c r="C226" s="67" t="s">
        <v>347</v>
      </c>
      <c r="D226" s="67"/>
      <c r="E226" s="97">
        <f>SUM(E227)</f>
        <v>43608</v>
      </c>
      <c r="F226" s="97">
        <f t="shared" ref="F226:G226" si="43">SUM(F227)</f>
        <v>0</v>
      </c>
      <c r="G226" s="97">
        <f t="shared" si="43"/>
        <v>0</v>
      </c>
      <c r="H226" s="97">
        <f t="shared" si="37"/>
        <v>43608</v>
      </c>
      <c r="I226" s="97"/>
      <c r="J226" s="97">
        <f t="shared" si="38"/>
        <v>43608</v>
      </c>
    </row>
    <row r="227" spans="1:10" s="3" customFormat="1" ht="36.75" hidden="1" customHeight="1">
      <c r="A227" s="19" t="s">
        <v>374</v>
      </c>
      <c r="B227" s="69" t="s">
        <v>466</v>
      </c>
      <c r="C227" s="69" t="s">
        <v>414</v>
      </c>
      <c r="D227" s="67"/>
      <c r="E227" s="70">
        <f>E228+E230</f>
        <v>43608</v>
      </c>
      <c r="F227" s="70">
        <f t="shared" ref="F227:G227" si="44">F228+F230</f>
        <v>0</v>
      </c>
      <c r="G227" s="70">
        <f t="shared" si="44"/>
        <v>0</v>
      </c>
      <c r="H227" s="97">
        <f t="shared" si="37"/>
        <v>43608</v>
      </c>
      <c r="I227" s="70"/>
      <c r="J227" s="97">
        <f t="shared" si="38"/>
        <v>43608</v>
      </c>
    </row>
    <row r="228" spans="1:10" s="3" customFormat="1" ht="30.75" hidden="1" customHeight="1">
      <c r="A228" s="47" t="s">
        <v>543</v>
      </c>
      <c r="B228" s="69" t="s">
        <v>466</v>
      </c>
      <c r="C228" s="69" t="s">
        <v>415</v>
      </c>
      <c r="D228" s="69"/>
      <c r="E228" s="70">
        <f>E229</f>
        <v>20971</v>
      </c>
      <c r="F228" s="70"/>
      <c r="G228" s="70"/>
      <c r="H228" s="97">
        <f t="shared" si="37"/>
        <v>20971</v>
      </c>
      <c r="I228" s="70"/>
      <c r="J228" s="97">
        <f t="shared" si="38"/>
        <v>20971</v>
      </c>
    </row>
    <row r="229" spans="1:10" s="3" customFormat="1" ht="30.75" hidden="1" customHeight="1">
      <c r="A229" s="26" t="s">
        <v>145</v>
      </c>
      <c r="B229" s="69" t="s">
        <v>466</v>
      </c>
      <c r="C229" s="69" t="s">
        <v>415</v>
      </c>
      <c r="D229" s="69" t="s">
        <v>536</v>
      </c>
      <c r="E229" s="70">
        <v>20971</v>
      </c>
      <c r="F229" s="70"/>
      <c r="G229" s="70"/>
      <c r="H229" s="97">
        <f t="shared" si="37"/>
        <v>20971</v>
      </c>
      <c r="I229" s="70"/>
      <c r="J229" s="97">
        <f t="shared" si="38"/>
        <v>20971</v>
      </c>
    </row>
    <row r="230" spans="1:10" s="3" customFormat="1" ht="26.25" hidden="1" customHeight="1">
      <c r="A230" s="47" t="s">
        <v>542</v>
      </c>
      <c r="B230" s="69" t="s">
        <v>466</v>
      </c>
      <c r="C230" s="69" t="s">
        <v>537</v>
      </c>
      <c r="D230" s="69"/>
      <c r="E230" s="70">
        <f>SUM(E232)+E231</f>
        <v>22637</v>
      </c>
      <c r="F230" s="70"/>
      <c r="G230" s="70"/>
      <c r="H230" s="97">
        <f t="shared" si="37"/>
        <v>22637</v>
      </c>
      <c r="I230" s="70"/>
      <c r="J230" s="97">
        <f t="shared" si="38"/>
        <v>22637</v>
      </c>
    </row>
    <row r="231" spans="1:10" s="3" customFormat="1" ht="26.25" hidden="1" customHeight="1">
      <c r="A231" s="26" t="s">
        <v>145</v>
      </c>
      <c r="B231" s="69" t="s">
        <v>466</v>
      </c>
      <c r="C231" s="69" t="s">
        <v>537</v>
      </c>
      <c r="D231" s="69" t="s">
        <v>536</v>
      </c>
      <c r="E231" s="70">
        <v>20845</v>
      </c>
      <c r="F231" s="70"/>
      <c r="G231" s="70"/>
      <c r="H231" s="97">
        <f t="shared" si="37"/>
        <v>20845</v>
      </c>
      <c r="I231" s="70"/>
      <c r="J231" s="97">
        <f t="shared" si="38"/>
        <v>20845</v>
      </c>
    </row>
    <row r="232" spans="1:10" s="3" customFormat="1" ht="27.75" hidden="1" customHeight="1">
      <c r="A232" s="26" t="s">
        <v>713</v>
      </c>
      <c r="B232" s="69" t="s">
        <v>466</v>
      </c>
      <c r="C232" s="69" t="s">
        <v>640</v>
      </c>
      <c r="D232" s="69" t="s">
        <v>536</v>
      </c>
      <c r="E232" s="70">
        <v>1792</v>
      </c>
      <c r="F232" s="70"/>
      <c r="G232" s="70"/>
      <c r="H232" s="97">
        <f t="shared" si="37"/>
        <v>1792</v>
      </c>
      <c r="I232" s="70"/>
      <c r="J232" s="97">
        <f t="shared" si="38"/>
        <v>1792</v>
      </c>
    </row>
    <row r="233" spans="1:10" s="3" customFormat="1" ht="27.75" hidden="1" customHeight="1">
      <c r="A233" s="24" t="s">
        <v>679</v>
      </c>
      <c r="B233" s="89" t="s">
        <v>783</v>
      </c>
      <c r="C233" s="67" t="s">
        <v>505</v>
      </c>
      <c r="D233" s="67"/>
      <c r="E233" s="97">
        <v>0</v>
      </c>
      <c r="F233" s="70"/>
      <c r="G233" s="97">
        <f>G234</f>
        <v>1000</v>
      </c>
      <c r="H233" s="97">
        <f t="shared" si="37"/>
        <v>1000</v>
      </c>
      <c r="I233" s="97"/>
      <c r="J233" s="97">
        <f t="shared" si="38"/>
        <v>1000</v>
      </c>
    </row>
    <row r="234" spans="1:10" s="3" customFormat="1" ht="27.75" hidden="1" customHeight="1">
      <c r="A234" s="26" t="s">
        <v>210</v>
      </c>
      <c r="B234" s="123" t="s">
        <v>783</v>
      </c>
      <c r="C234" s="69" t="s">
        <v>505</v>
      </c>
      <c r="D234" s="69" t="s">
        <v>192</v>
      </c>
      <c r="E234" s="70">
        <v>0</v>
      </c>
      <c r="F234" s="70"/>
      <c r="G234" s="70">
        <v>1000</v>
      </c>
      <c r="H234" s="97">
        <f t="shared" si="37"/>
        <v>1000</v>
      </c>
      <c r="I234" s="70"/>
      <c r="J234" s="97">
        <f t="shared" si="38"/>
        <v>1000</v>
      </c>
    </row>
    <row r="235" spans="1:10" s="3" customFormat="1" ht="30.75" hidden="1" customHeight="1">
      <c r="A235" s="24" t="s">
        <v>293</v>
      </c>
      <c r="B235" s="67" t="s">
        <v>95</v>
      </c>
      <c r="C235" s="67"/>
      <c r="D235" s="67"/>
      <c r="E235" s="97">
        <f>SUM(E236)</f>
        <v>650</v>
      </c>
      <c r="F235" s="97">
        <f t="shared" ref="F235:G235" si="45">SUM(F236)</f>
        <v>0</v>
      </c>
      <c r="G235" s="97">
        <f t="shared" si="45"/>
        <v>50</v>
      </c>
      <c r="H235" s="97">
        <f t="shared" si="37"/>
        <v>700</v>
      </c>
      <c r="I235" s="97"/>
      <c r="J235" s="97">
        <f t="shared" si="38"/>
        <v>700</v>
      </c>
    </row>
    <row r="236" spans="1:10" s="3" customFormat="1" ht="39" hidden="1" customHeight="1">
      <c r="A236" s="157" t="s">
        <v>674</v>
      </c>
      <c r="B236" s="67" t="s">
        <v>95</v>
      </c>
      <c r="C236" s="67" t="s">
        <v>348</v>
      </c>
      <c r="D236" s="67"/>
      <c r="E236" s="97">
        <f>SUM(E238)</f>
        <v>650</v>
      </c>
      <c r="F236" s="97">
        <f t="shared" ref="F236:G236" si="46">SUM(F238)</f>
        <v>0</v>
      </c>
      <c r="G236" s="97">
        <f t="shared" si="46"/>
        <v>50</v>
      </c>
      <c r="H236" s="97">
        <f t="shared" si="37"/>
        <v>700</v>
      </c>
      <c r="I236" s="97"/>
      <c r="J236" s="97">
        <f t="shared" si="38"/>
        <v>700</v>
      </c>
    </row>
    <row r="237" spans="1:10" s="9" customFormat="1" ht="36" hidden="1" customHeight="1">
      <c r="A237" s="35" t="s">
        <v>416</v>
      </c>
      <c r="B237" s="69" t="s">
        <v>95</v>
      </c>
      <c r="C237" s="69" t="s">
        <v>426</v>
      </c>
      <c r="D237" s="67"/>
      <c r="E237" s="70">
        <f>E238</f>
        <v>650</v>
      </c>
      <c r="F237" s="70">
        <f t="shared" ref="F237:G237" si="47">F238</f>
        <v>0</v>
      </c>
      <c r="G237" s="70">
        <f t="shared" si="47"/>
        <v>50</v>
      </c>
      <c r="H237" s="97">
        <f t="shared" si="37"/>
        <v>700</v>
      </c>
      <c r="I237" s="70"/>
      <c r="J237" s="97">
        <f t="shared" si="38"/>
        <v>700</v>
      </c>
    </row>
    <row r="238" spans="1:10" s="9" customFormat="1" ht="31.5" hidden="1" customHeight="1">
      <c r="A238" s="19" t="s">
        <v>11</v>
      </c>
      <c r="B238" s="69" t="s">
        <v>95</v>
      </c>
      <c r="C238" s="69" t="s">
        <v>417</v>
      </c>
      <c r="D238" s="69"/>
      <c r="E238" s="70">
        <f>SUM(E239)</f>
        <v>650</v>
      </c>
      <c r="F238" s="70">
        <f t="shared" ref="F238:G238" si="48">SUM(F239)</f>
        <v>0</v>
      </c>
      <c r="G238" s="70">
        <f t="shared" si="48"/>
        <v>50</v>
      </c>
      <c r="H238" s="97">
        <f t="shared" si="37"/>
        <v>700</v>
      </c>
      <c r="I238" s="70"/>
      <c r="J238" s="97">
        <f t="shared" si="38"/>
        <v>700</v>
      </c>
    </row>
    <row r="239" spans="1:10" s="9" customFormat="1" ht="34.5" hidden="1" customHeight="1">
      <c r="A239" s="26" t="s">
        <v>193</v>
      </c>
      <c r="B239" s="69" t="s">
        <v>95</v>
      </c>
      <c r="C239" s="69" t="s">
        <v>417</v>
      </c>
      <c r="D239" s="69" t="s">
        <v>192</v>
      </c>
      <c r="E239" s="70">
        <v>650</v>
      </c>
      <c r="F239" s="70"/>
      <c r="G239" s="70">
        <v>50</v>
      </c>
      <c r="H239" s="97">
        <f t="shared" si="37"/>
        <v>700</v>
      </c>
      <c r="I239" s="70"/>
      <c r="J239" s="97">
        <f t="shared" si="38"/>
        <v>700</v>
      </c>
    </row>
    <row r="240" spans="1:10" ht="27" customHeight="1">
      <c r="A240" s="24" t="s">
        <v>77</v>
      </c>
      <c r="B240" s="67" t="s">
        <v>53</v>
      </c>
      <c r="C240" s="67"/>
      <c r="D240" s="67"/>
      <c r="E240" s="97">
        <f>SUM(E246,E243)</f>
        <v>13237</v>
      </c>
      <c r="F240" s="97"/>
      <c r="G240" s="97"/>
      <c r="H240" s="97">
        <f t="shared" si="37"/>
        <v>13237</v>
      </c>
      <c r="I240" s="97">
        <f>I246</f>
        <v>105</v>
      </c>
      <c r="J240" s="97">
        <f t="shared" si="38"/>
        <v>13342</v>
      </c>
    </row>
    <row r="241" spans="1:10" ht="47.25" customHeight="1">
      <c r="A241" s="24" t="s">
        <v>676</v>
      </c>
      <c r="B241" s="67" t="s">
        <v>53</v>
      </c>
      <c r="C241" s="67" t="s">
        <v>349</v>
      </c>
      <c r="D241" s="67"/>
      <c r="E241" s="97">
        <f>SUM(E243)</f>
        <v>9942</v>
      </c>
      <c r="F241" s="97"/>
      <c r="G241" s="97"/>
      <c r="H241" s="97">
        <f t="shared" si="37"/>
        <v>9942</v>
      </c>
      <c r="I241" s="97"/>
      <c r="J241" s="97">
        <f t="shared" si="38"/>
        <v>9942</v>
      </c>
    </row>
    <row r="242" spans="1:10" ht="34.5" customHeight="1">
      <c r="A242" s="19" t="s">
        <v>418</v>
      </c>
      <c r="B242" s="69" t="s">
        <v>53</v>
      </c>
      <c r="C242" s="69" t="s">
        <v>419</v>
      </c>
      <c r="D242" s="69"/>
      <c r="E242" s="70">
        <f>SUM(E243)</f>
        <v>9942</v>
      </c>
      <c r="F242" s="70"/>
      <c r="G242" s="70"/>
      <c r="H242" s="97">
        <f t="shared" si="37"/>
        <v>9942</v>
      </c>
      <c r="I242" s="70"/>
      <c r="J242" s="97">
        <f t="shared" si="38"/>
        <v>9942</v>
      </c>
    </row>
    <row r="243" spans="1:10" ht="54.75" customHeight="1">
      <c r="A243" s="19" t="s">
        <v>204</v>
      </c>
      <c r="B243" s="69" t="s">
        <v>53</v>
      </c>
      <c r="C243" s="69" t="s">
        <v>419</v>
      </c>
      <c r="D243" s="69"/>
      <c r="E243" s="70">
        <f>SUM(E244:E245)</f>
        <v>9942</v>
      </c>
      <c r="F243" s="70"/>
      <c r="G243" s="70"/>
      <c r="H243" s="97">
        <f t="shared" si="37"/>
        <v>9942</v>
      </c>
      <c r="I243" s="70"/>
      <c r="J243" s="97">
        <f t="shared" si="38"/>
        <v>9942</v>
      </c>
    </row>
    <row r="244" spans="1:10" ht="33" customHeight="1">
      <c r="A244" s="47" t="s">
        <v>146</v>
      </c>
      <c r="B244" s="69" t="s">
        <v>53</v>
      </c>
      <c r="C244" s="69" t="s">
        <v>419</v>
      </c>
      <c r="D244" s="69" t="s">
        <v>143</v>
      </c>
      <c r="E244" s="70">
        <v>7906</v>
      </c>
      <c r="F244" s="70"/>
      <c r="G244" s="70"/>
      <c r="H244" s="97">
        <f t="shared" si="37"/>
        <v>7906</v>
      </c>
      <c r="I244" s="70"/>
      <c r="J244" s="97">
        <f t="shared" si="38"/>
        <v>7906</v>
      </c>
    </row>
    <row r="245" spans="1:10" ht="37.5" customHeight="1">
      <c r="A245" s="19" t="s">
        <v>193</v>
      </c>
      <c r="B245" s="69" t="s">
        <v>53</v>
      </c>
      <c r="C245" s="69" t="s">
        <v>419</v>
      </c>
      <c r="D245" s="69" t="s">
        <v>192</v>
      </c>
      <c r="E245" s="70">
        <v>2036</v>
      </c>
      <c r="F245" s="70"/>
      <c r="G245" s="70"/>
      <c r="H245" s="97">
        <f t="shared" si="37"/>
        <v>2036</v>
      </c>
      <c r="I245" s="70"/>
      <c r="J245" s="97">
        <f t="shared" si="38"/>
        <v>2036</v>
      </c>
    </row>
    <row r="246" spans="1:10" ht="28.5" customHeight="1">
      <c r="A246" s="24" t="s">
        <v>271</v>
      </c>
      <c r="B246" s="67" t="s">
        <v>53</v>
      </c>
      <c r="C246" s="67" t="s">
        <v>351</v>
      </c>
      <c r="D246" s="67"/>
      <c r="E246" s="97">
        <f>SUM(E247)</f>
        <v>3295</v>
      </c>
      <c r="F246" s="97"/>
      <c r="G246" s="97"/>
      <c r="H246" s="97">
        <f t="shared" si="37"/>
        <v>3295</v>
      </c>
      <c r="I246" s="97">
        <v>105</v>
      </c>
      <c r="J246" s="97">
        <f t="shared" si="38"/>
        <v>3400</v>
      </c>
    </row>
    <row r="247" spans="1:10" ht="33" customHeight="1">
      <c r="A247" s="33" t="s">
        <v>32</v>
      </c>
      <c r="B247" s="69" t="s">
        <v>53</v>
      </c>
      <c r="C247" s="69" t="s">
        <v>352</v>
      </c>
      <c r="D247" s="69"/>
      <c r="E247" s="70">
        <f>SUM(E250,E248)</f>
        <v>3295</v>
      </c>
      <c r="F247" s="70"/>
      <c r="G247" s="70"/>
      <c r="H247" s="97">
        <f t="shared" si="37"/>
        <v>3295</v>
      </c>
      <c r="I247" s="70">
        <v>105</v>
      </c>
      <c r="J247" s="97">
        <f t="shared" si="38"/>
        <v>3400</v>
      </c>
    </row>
    <row r="248" spans="1:10" ht="41.25" customHeight="1">
      <c r="A248" s="19" t="s">
        <v>195</v>
      </c>
      <c r="B248" s="69" t="s">
        <v>53</v>
      </c>
      <c r="C248" s="69" t="s">
        <v>353</v>
      </c>
      <c r="D248" s="69"/>
      <c r="E248" s="70">
        <f>SUM(E249)</f>
        <v>2785</v>
      </c>
      <c r="F248" s="70"/>
      <c r="G248" s="70"/>
      <c r="H248" s="97">
        <f t="shared" si="37"/>
        <v>2785</v>
      </c>
      <c r="I248" s="70">
        <v>105</v>
      </c>
      <c r="J248" s="97">
        <f t="shared" si="38"/>
        <v>2890</v>
      </c>
    </row>
    <row r="249" spans="1:10" ht="39" customHeight="1">
      <c r="A249" s="19" t="s">
        <v>197</v>
      </c>
      <c r="B249" s="69" t="s">
        <v>53</v>
      </c>
      <c r="C249" s="69" t="s">
        <v>353</v>
      </c>
      <c r="D249" s="69" t="s">
        <v>196</v>
      </c>
      <c r="E249" s="70">
        <v>2785</v>
      </c>
      <c r="F249" s="70"/>
      <c r="G249" s="70"/>
      <c r="H249" s="70">
        <f t="shared" si="37"/>
        <v>2785</v>
      </c>
      <c r="I249" s="70">
        <v>105</v>
      </c>
      <c r="J249" s="70">
        <f t="shared" si="38"/>
        <v>2890</v>
      </c>
    </row>
    <row r="250" spans="1:10" ht="33" customHeight="1">
      <c r="A250" s="19" t="s">
        <v>176</v>
      </c>
      <c r="B250" s="69" t="s">
        <v>53</v>
      </c>
      <c r="C250" s="69" t="s">
        <v>354</v>
      </c>
      <c r="D250" s="69"/>
      <c r="E250" s="70">
        <f>SUM(E251)</f>
        <v>510</v>
      </c>
      <c r="F250" s="70"/>
      <c r="G250" s="70"/>
      <c r="H250" s="97">
        <f t="shared" si="37"/>
        <v>510</v>
      </c>
      <c r="I250" s="70"/>
      <c r="J250" s="97">
        <f t="shared" si="38"/>
        <v>510</v>
      </c>
    </row>
    <row r="251" spans="1:10" ht="36.75" customHeight="1">
      <c r="A251" s="19" t="s">
        <v>193</v>
      </c>
      <c r="B251" s="69" t="s">
        <v>53</v>
      </c>
      <c r="C251" s="69" t="s">
        <v>354</v>
      </c>
      <c r="D251" s="69" t="s">
        <v>192</v>
      </c>
      <c r="E251" s="70">
        <v>510</v>
      </c>
      <c r="F251" s="70"/>
      <c r="G251" s="70"/>
      <c r="H251" s="97">
        <f t="shared" si="37"/>
        <v>510</v>
      </c>
      <c r="I251" s="70"/>
      <c r="J251" s="97">
        <f t="shared" si="38"/>
        <v>510</v>
      </c>
    </row>
    <row r="252" spans="1:10" ht="28.5" customHeight="1">
      <c r="A252" s="24" t="s">
        <v>100</v>
      </c>
      <c r="B252" s="67" t="s">
        <v>101</v>
      </c>
      <c r="C252" s="67"/>
      <c r="D252" s="67"/>
      <c r="E252" s="97">
        <f>E253+E277</f>
        <v>73180.7</v>
      </c>
      <c r="F252" s="97">
        <f t="shared" ref="F252:G252" si="49">F253+F277</f>
        <v>3123</v>
      </c>
      <c r="G252" s="97">
        <f t="shared" si="49"/>
        <v>2100</v>
      </c>
      <c r="H252" s="97">
        <f t="shared" si="37"/>
        <v>78403.7</v>
      </c>
      <c r="I252" s="97">
        <f>I253+I277</f>
        <v>1040</v>
      </c>
      <c r="J252" s="97">
        <f t="shared" si="38"/>
        <v>79443.7</v>
      </c>
    </row>
    <row r="253" spans="1:10" ht="29.25" customHeight="1">
      <c r="A253" s="24" t="s">
        <v>290</v>
      </c>
      <c r="B253" s="67" t="s">
        <v>102</v>
      </c>
      <c r="C253" s="67"/>
      <c r="D253" s="67"/>
      <c r="E253" s="97">
        <f>E254+E275</f>
        <v>64271.3</v>
      </c>
      <c r="F253" s="97">
        <f>F254+F275</f>
        <v>3123</v>
      </c>
      <c r="G253" s="97">
        <f>G254+G275</f>
        <v>2100</v>
      </c>
      <c r="H253" s="97">
        <f t="shared" si="37"/>
        <v>69494.3</v>
      </c>
      <c r="I253" s="97">
        <f>I275</f>
        <v>1000</v>
      </c>
      <c r="J253" s="97">
        <f t="shared" si="38"/>
        <v>70494.3</v>
      </c>
    </row>
    <row r="254" spans="1:10" ht="49.5" hidden="1" customHeight="1">
      <c r="A254" s="40" t="s">
        <v>695</v>
      </c>
      <c r="B254" s="67" t="s">
        <v>102</v>
      </c>
      <c r="C254" s="67" t="s">
        <v>344</v>
      </c>
      <c r="D254" s="67"/>
      <c r="E254" s="97">
        <f>E255</f>
        <v>62771.3</v>
      </c>
      <c r="F254" s="97">
        <f t="shared" ref="F254:G254" si="50">F255</f>
        <v>3123</v>
      </c>
      <c r="G254" s="97">
        <f t="shared" si="50"/>
        <v>1500</v>
      </c>
      <c r="H254" s="97">
        <f t="shared" si="37"/>
        <v>67394.3</v>
      </c>
      <c r="I254" s="97"/>
      <c r="J254" s="97">
        <f t="shared" si="38"/>
        <v>67394.3</v>
      </c>
    </row>
    <row r="255" spans="1:10" ht="41.25" hidden="1" customHeight="1">
      <c r="A255" s="40" t="s">
        <v>7</v>
      </c>
      <c r="B255" s="67" t="s">
        <v>102</v>
      </c>
      <c r="C255" s="67" t="s">
        <v>355</v>
      </c>
      <c r="D255" s="67"/>
      <c r="E255" s="97">
        <f>E256+E264+E269</f>
        <v>62771.3</v>
      </c>
      <c r="F255" s="97">
        <f t="shared" ref="F255:G255" si="51">F256+F264+F269</f>
        <v>3123</v>
      </c>
      <c r="G255" s="97">
        <f t="shared" si="51"/>
        <v>1500</v>
      </c>
      <c r="H255" s="97">
        <f t="shared" si="37"/>
        <v>67394.3</v>
      </c>
      <c r="I255" s="97"/>
      <c r="J255" s="97">
        <f t="shared" si="38"/>
        <v>67394.3</v>
      </c>
    </row>
    <row r="256" spans="1:10" ht="44.25" hidden="1" customHeight="1">
      <c r="A256" s="40" t="s">
        <v>438</v>
      </c>
      <c r="B256" s="67" t="s">
        <v>102</v>
      </c>
      <c r="C256" s="67" t="s">
        <v>432</v>
      </c>
      <c r="D256" s="67"/>
      <c r="E256" s="97">
        <f>SUM(E257,E259)</f>
        <v>35878.800000000003</v>
      </c>
      <c r="F256" s="97">
        <f t="shared" ref="F256:G256" si="52">SUM(F257,F259)</f>
        <v>3123</v>
      </c>
      <c r="G256" s="97">
        <f t="shared" si="52"/>
        <v>700</v>
      </c>
      <c r="H256" s="97">
        <f t="shared" si="37"/>
        <v>39701.800000000003</v>
      </c>
      <c r="I256" s="97"/>
      <c r="J256" s="97">
        <f t="shared" si="38"/>
        <v>39701.800000000003</v>
      </c>
    </row>
    <row r="257" spans="1:10" ht="48" hidden="1" customHeight="1">
      <c r="A257" s="47" t="s">
        <v>278</v>
      </c>
      <c r="B257" s="69" t="s">
        <v>102</v>
      </c>
      <c r="C257" s="69" t="s">
        <v>439</v>
      </c>
      <c r="D257" s="67"/>
      <c r="E257" s="70">
        <f>SUM(E258)</f>
        <v>27019</v>
      </c>
      <c r="F257" s="70">
        <f t="shared" ref="F257:G257" si="53">SUM(F258)</f>
        <v>3123</v>
      </c>
      <c r="G257" s="70">
        <f t="shared" si="53"/>
        <v>0</v>
      </c>
      <c r="H257" s="97">
        <f t="shared" si="37"/>
        <v>30142</v>
      </c>
      <c r="I257" s="70"/>
      <c r="J257" s="97">
        <f t="shared" si="38"/>
        <v>30142</v>
      </c>
    </row>
    <row r="258" spans="1:10" ht="32.25" hidden="1" customHeight="1">
      <c r="A258" s="26" t="s">
        <v>145</v>
      </c>
      <c r="B258" s="69" t="s">
        <v>102</v>
      </c>
      <c r="C258" s="69" t="s">
        <v>439</v>
      </c>
      <c r="D258" s="69" t="s">
        <v>536</v>
      </c>
      <c r="E258" s="70">
        <v>27019</v>
      </c>
      <c r="F258" s="70">
        <v>3123</v>
      </c>
      <c r="G258" s="70"/>
      <c r="H258" s="97">
        <f t="shared" si="37"/>
        <v>30142</v>
      </c>
      <c r="I258" s="70"/>
      <c r="J258" s="97">
        <f t="shared" si="38"/>
        <v>30142</v>
      </c>
    </row>
    <row r="259" spans="1:10" ht="33" hidden="1" customHeight="1">
      <c r="A259" s="26" t="s">
        <v>8</v>
      </c>
      <c r="B259" s="69" t="s">
        <v>102</v>
      </c>
      <c r="C259" s="69" t="s">
        <v>440</v>
      </c>
      <c r="D259" s="67"/>
      <c r="E259" s="70">
        <f>SUM(E260)+E261</f>
        <v>8859.7999999999993</v>
      </c>
      <c r="F259" s="70">
        <f t="shared" ref="F259:G259" si="54">SUM(F260)+F261</f>
        <v>0</v>
      </c>
      <c r="G259" s="70">
        <f t="shared" si="54"/>
        <v>700</v>
      </c>
      <c r="H259" s="97">
        <f t="shared" si="37"/>
        <v>9559.7999999999993</v>
      </c>
      <c r="I259" s="70"/>
      <c r="J259" s="97">
        <f t="shared" si="38"/>
        <v>9559.7999999999993</v>
      </c>
    </row>
    <row r="260" spans="1:10" ht="35.25" hidden="1" customHeight="1">
      <c r="A260" s="26" t="s">
        <v>145</v>
      </c>
      <c r="B260" s="68" t="s">
        <v>102</v>
      </c>
      <c r="C260" s="69" t="s">
        <v>440</v>
      </c>
      <c r="D260" s="69" t="s">
        <v>536</v>
      </c>
      <c r="E260" s="70">
        <v>8000</v>
      </c>
      <c r="F260" s="70"/>
      <c r="G260" s="70">
        <v>693</v>
      </c>
      <c r="H260" s="97">
        <f t="shared" si="37"/>
        <v>8693</v>
      </c>
      <c r="I260" s="70"/>
      <c r="J260" s="97">
        <f t="shared" si="38"/>
        <v>8693</v>
      </c>
    </row>
    <row r="261" spans="1:10" ht="23.25" hidden="1" customHeight="1">
      <c r="A261" s="26" t="s">
        <v>636</v>
      </c>
      <c r="B261" s="68" t="s">
        <v>102</v>
      </c>
      <c r="C261" s="69"/>
      <c r="D261" s="69"/>
      <c r="E261" s="70">
        <f>E262+E263</f>
        <v>859.8</v>
      </c>
      <c r="F261" s="70"/>
      <c r="G261" s="70">
        <f>G263</f>
        <v>7</v>
      </c>
      <c r="H261" s="97">
        <f t="shared" si="37"/>
        <v>866.8</v>
      </c>
      <c r="I261" s="70"/>
      <c r="J261" s="97">
        <f t="shared" si="38"/>
        <v>866.8</v>
      </c>
    </row>
    <row r="262" spans="1:10" ht="16.5" hidden="1" customHeight="1">
      <c r="A262" s="26" t="s">
        <v>649</v>
      </c>
      <c r="B262" s="68" t="s">
        <v>102</v>
      </c>
      <c r="C262" s="69" t="s">
        <v>643</v>
      </c>
      <c r="D262" s="69" t="s">
        <v>605</v>
      </c>
      <c r="E262" s="70">
        <v>858.8</v>
      </c>
      <c r="F262" s="70"/>
      <c r="G262" s="70"/>
      <c r="H262" s="97">
        <f t="shared" si="37"/>
        <v>858.8</v>
      </c>
      <c r="I262" s="70"/>
      <c r="J262" s="97">
        <f t="shared" si="38"/>
        <v>858.8</v>
      </c>
    </row>
    <row r="263" spans="1:10" ht="21.75" hidden="1" customHeight="1">
      <c r="A263" s="26" t="s">
        <v>603</v>
      </c>
      <c r="B263" s="68" t="s">
        <v>102</v>
      </c>
      <c r="C263" s="69" t="s">
        <v>644</v>
      </c>
      <c r="D263" s="69" t="s">
        <v>605</v>
      </c>
      <c r="E263" s="70">
        <v>1</v>
      </c>
      <c r="F263" s="70"/>
      <c r="G263" s="70">
        <v>7</v>
      </c>
      <c r="H263" s="97">
        <f t="shared" si="37"/>
        <v>8</v>
      </c>
      <c r="I263" s="70"/>
      <c r="J263" s="97">
        <f t="shared" si="38"/>
        <v>8</v>
      </c>
    </row>
    <row r="264" spans="1:10" ht="21" hidden="1" customHeight="1">
      <c r="A264" s="40" t="s">
        <v>437</v>
      </c>
      <c r="B264" s="67" t="s">
        <v>102</v>
      </c>
      <c r="C264" s="67" t="s">
        <v>433</v>
      </c>
      <c r="D264" s="69"/>
      <c r="E264" s="97">
        <f>E265+E267+E268</f>
        <v>7494.9</v>
      </c>
      <c r="F264" s="97">
        <f t="shared" ref="F264:G264" si="55">F265+F267+F268</f>
        <v>0</v>
      </c>
      <c r="G264" s="97">
        <f t="shared" si="55"/>
        <v>0</v>
      </c>
      <c r="H264" s="97">
        <f t="shared" si="37"/>
        <v>7494.9</v>
      </c>
      <c r="I264" s="97"/>
      <c r="J264" s="97">
        <f t="shared" si="38"/>
        <v>7494.9</v>
      </c>
    </row>
    <row r="265" spans="1:10" ht="23.25" hidden="1" customHeight="1">
      <c r="A265" s="26" t="s">
        <v>9</v>
      </c>
      <c r="B265" s="69" t="s">
        <v>102</v>
      </c>
      <c r="C265" s="69" t="s">
        <v>446</v>
      </c>
      <c r="D265" s="67"/>
      <c r="E265" s="70">
        <f>SUM(E266)</f>
        <v>5620</v>
      </c>
      <c r="F265" s="70">
        <f t="shared" ref="F265:G265" si="56">SUM(F266)</f>
        <v>0</v>
      </c>
      <c r="G265" s="70">
        <f t="shared" si="56"/>
        <v>0</v>
      </c>
      <c r="H265" s="97">
        <f t="shared" si="37"/>
        <v>5620</v>
      </c>
      <c r="I265" s="70"/>
      <c r="J265" s="97">
        <f t="shared" si="38"/>
        <v>5620</v>
      </c>
    </row>
    <row r="266" spans="1:10" ht="27" hidden="1" customHeight="1">
      <c r="A266" s="26" t="s">
        <v>145</v>
      </c>
      <c r="B266" s="69" t="s">
        <v>102</v>
      </c>
      <c r="C266" s="69" t="s">
        <v>446</v>
      </c>
      <c r="D266" s="69" t="s">
        <v>536</v>
      </c>
      <c r="E266" s="70">
        <v>5620</v>
      </c>
      <c r="F266" s="70"/>
      <c r="G266" s="70"/>
      <c r="H266" s="97">
        <f t="shared" si="37"/>
        <v>5620</v>
      </c>
      <c r="I266" s="70"/>
      <c r="J266" s="97">
        <f t="shared" si="38"/>
        <v>5620</v>
      </c>
    </row>
    <row r="267" spans="1:10" ht="27" hidden="1" customHeight="1">
      <c r="A267" s="26" t="s">
        <v>649</v>
      </c>
      <c r="B267" s="68" t="s">
        <v>102</v>
      </c>
      <c r="C267" s="69" t="s">
        <v>755</v>
      </c>
      <c r="D267" s="69" t="s">
        <v>144</v>
      </c>
      <c r="E267" s="70">
        <v>1873.9</v>
      </c>
      <c r="F267" s="70"/>
      <c r="G267" s="70"/>
      <c r="H267" s="97">
        <f t="shared" si="37"/>
        <v>1873.9</v>
      </c>
      <c r="I267" s="70"/>
      <c r="J267" s="97">
        <f t="shared" si="38"/>
        <v>1873.9</v>
      </c>
    </row>
    <row r="268" spans="1:10" ht="27" hidden="1" customHeight="1">
      <c r="A268" s="26" t="s">
        <v>603</v>
      </c>
      <c r="B268" s="68" t="s">
        <v>102</v>
      </c>
      <c r="C268" s="69" t="s">
        <v>756</v>
      </c>
      <c r="D268" s="69" t="s">
        <v>144</v>
      </c>
      <c r="E268" s="70">
        <v>1</v>
      </c>
      <c r="F268" s="70"/>
      <c r="G268" s="70"/>
      <c r="H268" s="97">
        <f t="shared" si="37"/>
        <v>1</v>
      </c>
      <c r="I268" s="70"/>
      <c r="J268" s="97">
        <f t="shared" si="38"/>
        <v>1</v>
      </c>
    </row>
    <row r="269" spans="1:10" ht="36" hidden="1" customHeight="1">
      <c r="A269" s="40" t="s">
        <v>434</v>
      </c>
      <c r="B269" s="67" t="s">
        <v>102</v>
      </c>
      <c r="C269" s="67" t="s">
        <v>436</v>
      </c>
      <c r="D269" s="69"/>
      <c r="E269" s="97">
        <f>E270+E272</f>
        <v>19397.599999999999</v>
      </c>
      <c r="F269" s="97">
        <f t="shared" ref="F269:G269" si="57">F270+F272</f>
        <v>0</v>
      </c>
      <c r="G269" s="97">
        <f t="shared" si="57"/>
        <v>800</v>
      </c>
      <c r="H269" s="97">
        <f t="shared" si="37"/>
        <v>20197.599999999999</v>
      </c>
      <c r="I269" s="97"/>
      <c r="J269" s="97">
        <f t="shared" si="38"/>
        <v>20197.599999999999</v>
      </c>
    </row>
    <row r="270" spans="1:10" s="10" customFormat="1" ht="28.5" hidden="1" customHeight="1">
      <c r="A270" s="26" t="s">
        <v>10</v>
      </c>
      <c r="B270" s="69" t="s">
        <v>102</v>
      </c>
      <c r="C270" s="69" t="s">
        <v>435</v>
      </c>
      <c r="D270" s="67"/>
      <c r="E270" s="70">
        <f>E271</f>
        <v>19200</v>
      </c>
      <c r="F270" s="70">
        <f t="shared" ref="F270:G270" si="58">F271</f>
        <v>0</v>
      </c>
      <c r="G270" s="70">
        <f t="shared" si="58"/>
        <v>800</v>
      </c>
      <c r="H270" s="97">
        <f t="shared" ref="H270:H333" si="59">E270+F270+G270</f>
        <v>20000</v>
      </c>
      <c r="I270" s="70"/>
      <c r="J270" s="97">
        <f t="shared" ref="J270:J333" si="60">H270+I270</f>
        <v>20000</v>
      </c>
    </row>
    <row r="271" spans="1:10" ht="32.25" hidden="1" customHeight="1">
      <c r="A271" s="26" t="s">
        <v>145</v>
      </c>
      <c r="B271" s="68" t="s">
        <v>102</v>
      </c>
      <c r="C271" s="69" t="s">
        <v>435</v>
      </c>
      <c r="D271" s="69" t="s">
        <v>536</v>
      </c>
      <c r="E271" s="70">
        <v>19200</v>
      </c>
      <c r="F271" s="70"/>
      <c r="G271" s="70">
        <v>800</v>
      </c>
      <c r="H271" s="97">
        <f t="shared" si="59"/>
        <v>20000</v>
      </c>
      <c r="I271" s="70"/>
      <c r="J271" s="97">
        <f t="shared" si="60"/>
        <v>20000</v>
      </c>
    </row>
    <row r="272" spans="1:10" ht="32.25" hidden="1" customHeight="1">
      <c r="A272" s="26" t="s">
        <v>635</v>
      </c>
      <c r="B272" s="68" t="s">
        <v>102</v>
      </c>
      <c r="C272" s="69"/>
      <c r="D272" s="69"/>
      <c r="E272" s="70">
        <f>E273+E274</f>
        <v>197.6</v>
      </c>
      <c r="F272" s="70"/>
      <c r="G272" s="70"/>
      <c r="H272" s="97">
        <f t="shared" si="59"/>
        <v>197.6</v>
      </c>
      <c r="I272" s="70"/>
      <c r="J272" s="97">
        <f t="shared" si="60"/>
        <v>197.6</v>
      </c>
    </row>
    <row r="273" spans="1:10" ht="32.25" hidden="1" customHeight="1">
      <c r="A273" s="26" t="s">
        <v>649</v>
      </c>
      <c r="B273" s="68" t="s">
        <v>102</v>
      </c>
      <c r="C273" s="69" t="s">
        <v>634</v>
      </c>
      <c r="D273" s="69" t="s">
        <v>605</v>
      </c>
      <c r="E273" s="70">
        <v>196.6</v>
      </c>
      <c r="F273" s="70"/>
      <c r="G273" s="70"/>
      <c r="H273" s="97">
        <f t="shared" si="59"/>
        <v>196.6</v>
      </c>
      <c r="I273" s="70"/>
      <c r="J273" s="97">
        <f t="shared" si="60"/>
        <v>196.6</v>
      </c>
    </row>
    <row r="274" spans="1:10" ht="32.25" hidden="1" customHeight="1">
      <c r="A274" s="26" t="s">
        <v>603</v>
      </c>
      <c r="B274" s="68" t="s">
        <v>102</v>
      </c>
      <c r="C274" s="69" t="s">
        <v>604</v>
      </c>
      <c r="D274" s="69" t="s">
        <v>605</v>
      </c>
      <c r="E274" s="70">
        <v>1</v>
      </c>
      <c r="F274" s="70"/>
      <c r="G274" s="70"/>
      <c r="H274" s="97">
        <f t="shared" si="59"/>
        <v>1</v>
      </c>
      <c r="I274" s="70"/>
      <c r="J274" s="97">
        <f t="shared" si="60"/>
        <v>1</v>
      </c>
    </row>
    <row r="275" spans="1:10" ht="42" customHeight="1">
      <c r="A275" s="24" t="s">
        <v>679</v>
      </c>
      <c r="B275" s="66" t="s">
        <v>102</v>
      </c>
      <c r="C275" s="67" t="s">
        <v>505</v>
      </c>
      <c r="D275" s="67"/>
      <c r="E275" s="97">
        <f>E276</f>
        <v>1500</v>
      </c>
      <c r="F275" s="97">
        <f t="shared" ref="F275:G275" si="61">F276</f>
        <v>0</v>
      </c>
      <c r="G275" s="97">
        <f t="shared" si="61"/>
        <v>600</v>
      </c>
      <c r="H275" s="97">
        <f t="shared" si="59"/>
        <v>2100</v>
      </c>
      <c r="I275" s="97">
        <f>I276</f>
        <v>1000</v>
      </c>
      <c r="J275" s="97">
        <f t="shared" si="60"/>
        <v>3100</v>
      </c>
    </row>
    <row r="276" spans="1:10" ht="32.25" customHeight="1">
      <c r="A276" s="26" t="s">
        <v>210</v>
      </c>
      <c r="B276" s="68" t="s">
        <v>102</v>
      </c>
      <c r="C276" s="69" t="s">
        <v>505</v>
      </c>
      <c r="D276" s="69" t="s">
        <v>544</v>
      </c>
      <c r="E276" s="70">
        <v>1500</v>
      </c>
      <c r="F276" s="70"/>
      <c r="G276" s="70">
        <v>600</v>
      </c>
      <c r="H276" s="97">
        <f t="shared" si="59"/>
        <v>2100</v>
      </c>
      <c r="I276" s="70">
        <v>1000</v>
      </c>
      <c r="J276" s="97">
        <f t="shared" si="60"/>
        <v>3100</v>
      </c>
    </row>
    <row r="277" spans="1:10" ht="32.25" customHeight="1">
      <c r="A277" s="43" t="s">
        <v>142</v>
      </c>
      <c r="B277" s="67" t="s">
        <v>103</v>
      </c>
      <c r="C277" s="69"/>
      <c r="D277" s="69"/>
      <c r="E277" s="97">
        <f>E278+E281+E287</f>
        <v>8909.4</v>
      </c>
      <c r="F277" s="97">
        <f>F278+F281+F287</f>
        <v>0</v>
      </c>
      <c r="G277" s="97">
        <f t="shared" ref="G277" si="62">G278+G281+G287</f>
        <v>0</v>
      </c>
      <c r="H277" s="97">
        <f t="shared" si="59"/>
        <v>8909.4</v>
      </c>
      <c r="I277" s="97">
        <f>I281</f>
        <v>40</v>
      </c>
      <c r="J277" s="97">
        <f t="shared" si="60"/>
        <v>8949.4</v>
      </c>
    </row>
    <row r="278" spans="1:10" ht="32.25" customHeight="1">
      <c r="A278" s="24" t="s">
        <v>550</v>
      </c>
      <c r="B278" s="67" t="s">
        <v>103</v>
      </c>
      <c r="C278" s="67" t="s">
        <v>551</v>
      </c>
      <c r="D278" s="67"/>
      <c r="E278" s="97">
        <f>E279</f>
        <v>5934</v>
      </c>
      <c r="F278" s="97">
        <f t="shared" ref="F278:G278" si="63">F279</f>
        <v>0</v>
      </c>
      <c r="G278" s="97">
        <f t="shared" si="63"/>
        <v>0</v>
      </c>
      <c r="H278" s="97">
        <f t="shared" si="59"/>
        <v>5934</v>
      </c>
      <c r="I278" s="97"/>
      <c r="J278" s="97">
        <f t="shared" si="60"/>
        <v>5934</v>
      </c>
    </row>
    <row r="279" spans="1:10" ht="32.25" customHeight="1">
      <c r="A279" s="26" t="s">
        <v>552</v>
      </c>
      <c r="B279" s="69" t="s">
        <v>103</v>
      </c>
      <c r="C279" s="69" t="s">
        <v>551</v>
      </c>
      <c r="D279" s="69"/>
      <c r="E279" s="70">
        <f>E280</f>
        <v>5934</v>
      </c>
      <c r="F279" s="70">
        <f t="shared" ref="F279:G279" si="64">F280</f>
        <v>0</v>
      </c>
      <c r="G279" s="70">
        <f t="shared" si="64"/>
        <v>0</v>
      </c>
      <c r="H279" s="97">
        <f t="shared" si="59"/>
        <v>5934</v>
      </c>
      <c r="I279" s="70"/>
      <c r="J279" s="97">
        <f t="shared" si="60"/>
        <v>5934</v>
      </c>
    </row>
    <row r="280" spans="1:10" ht="32.25" customHeight="1">
      <c r="A280" s="26" t="s">
        <v>145</v>
      </c>
      <c r="B280" s="69" t="s">
        <v>103</v>
      </c>
      <c r="C280" s="69" t="s">
        <v>551</v>
      </c>
      <c r="D280" s="69" t="s">
        <v>536</v>
      </c>
      <c r="E280" s="70">
        <v>5934</v>
      </c>
      <c r="F280" s="70"/>
      <c r="G280" s="70"/>
      <c r="H280" s="97">
        <f t="shared" si="59"/>
        <v>5934</v>
      </c>
      <c r="I280" s="70"/>
      <c r="J280" s="97">
        <f t="shared" si="60"/>
        <v>5934</v>
      </c>
    </row>
    <row r="281" spans="1:10" ht="30" customHeight="1">
      <c r="A281" s="24" t="s">
        <v>271</v>
      </c>
      <c r="B281" s="67" t="s">
        <v>103</v>
      </c>
      <c r="C281" s="67" t="s">
        <v>229</v>
      </c>
      <c r="D281" s="67"/>
      <c r="E281" s="97">
        <f>SUM(E282)</f>
        <v>1716</v>
      </c>
      <c r="F281" s="97"/>
      <c r="G281" s="97"/>
      <c r="H281" s="97">
        <f t="shared" si="59"/>
        <v>1716</v>
      </c>
      <c r="I281" s="70">
        <v>40</v>
      </c>
      <c r="J281" s="97">
        <f t="shared" si="60"/>
        <v>1756</v>
      </c>
    </row>
    <row r="282" spans="1:10" ht="36" customHeight="1">
      <c r="A282" s="33" t="s">
        <v>207</v>
      </c>
      <c r="B282" s="69" t="s">
        <v>103</v>
      </c>
      <c r="C282" s="69" t="s">
        <v>356</v>
      </c>
      <c r="D282" s="69"/>
      <c r="E282" s="70">
        <f>SUM(E283,E285)</f>
        <v>1716</v>
      </c>
      <c r="F282" s="70"/>
      <c r="G282" s="70"/>
      <c r="H282" s="97">
        <f t="shared" si="59"/>
        <v>1716</v>
      </c>
      <c r="I282" s="70">
        <v>40</v>
      </c>
      <c r="J282" s="97">
        <f t="shared" si="60"/>
        <v>1756</v>
      </c>
    </row>
    <row r="283" spans="1:10" ht="40.5" customHeight="1">
      <c r="A283" s="19" t="s">
        <v>195</v>
      </c>
      <c r="B283" s="69" t="s">
        <v>103</v>
      </c>
      <c r="C283" s="69" t="s">
        <v>357</v>
      </c>
      <c r="D283" s="69"/>
      <c r="E283" s="70">
        <f>SUM(E284)</f>
        <v>1701</v>
      </c>
      <c r="F283" s="70"/>
      <c r="G283" s="70"/>
      <c r="H283" s="97">
        <f t="shared" si="59"/>
        <v>1701</v>
      </c>
      <c r="I283" s="70">
        <v>40</v>
      </c>
      <c r="J283" s="97">
        <f t="shared" si="60"/>
        <v>1741</v>
      </c>
    </row>
    <row r="284" spans="1:10" ht="29.25" customHeight="1">
      <c r="A284" s="19" t="s">
        <v>197</v>
      </c>
      <c r="B284" s="69" t="s">
        <v>103</v>
      </c>
      <c r="C284" s="69" t="s">
        <v>357</v>
      </c>
      <c r="D284" s="69" t="s">
        <v>196</v>
      </c>
      <c r="E284" s="70">
        <v>1701</v>
      </c>
      <c r="F284" s="70"/>
      <c r="G284" s="70"/>
      <c r="H284" s="97">
        <f t="shared" si="59"/>
        <v>1701</v>
      </c>
      <c r="I284" s="70">
        <v>40</v>
      </c>
      <c r="J284" s="97">
        <f t="shared" si="60"/>
        <v>1741</v>
      </c>
    </row>
    <row r="285" spans="1:10" ht="38.25" customHeight="1">
      <c r="A285" s="19" t="s">
        <v>176</v>
      </c>
      <c r="B285" s="69" t="s">
        <v>103</v>
      </c>
      <c r="C285" s="69" t="s">
        <v>358</v>
      </c>
      <c r="D285" s="69"/>
      <c r="E285" s="70">
        <f>SUM(E286)</f>
        <v>15</v>
      </c>
      <c r="F285" s="70"/>
      <c r="G285" s="70"/>
      <c r="H285" s="97">
        <f t="shared" si="59"/>
        <v>15</v>
      </c>
      <c r="I285" s="70"/>
      <c r="J285" s="97">
        <f t="shared" si="60"/>
        <v>15</v>
      </c>
    </row>
    <row r="286" spans="1:10" ht="29.25" customHeight="1">
      <c r="A286" s="19" t="s">
        <v>193</v>
      </c>
      <c r="B286" s="69" t="s">
        <v>103</v>
      </c>
      <c r="C286" s="69" t="s">
        <v>358</v>
      </c>
      <c r="D286" s="69" t="s">
        <v>192</v>
      </c>
      <c r="E286" s="70">
        <v>15</v>
      </c>
      <c r="F286" s="70"/>
      <c r="G286" s="70"/>
      <c r="H286" s="97">
        <f t="shared" si="59"/>
        <v>15</v>
      </c>
      <c r="I286" s="70"/>
      <c r="J286" s="97">
        <f t="shared" si="60"/>
        <v>15</v>
      </c>
    </row>
    <row r="287" spans="1:10" ht="28.5" customHeight="1">
      <c r="A287" s="40" t="s">
        <v>696</v>
      </c>
      <c r="B287" s="67" t="s">
        <v>103</v>
      </c>
      <c r="C287" s="67" t="s">
        <v>609</v>
      </c>
      <c r="D287" s="67"/>
      <c r="E287" s="97">
        <f>E288+E289</f>
        <v>1259.4000000000001</v>
      </c>
      <c r="F287" s="97"/>
      <c r="G287" s="70"/>
      <c r="H287" s="97">
        <f t="shared" si="59"/>
        <v>1259.4000000000001</v>
      </c>
      <c r="I287" s="70"/>
      <c r="J287" s="97">
        <f t="shared" si="60"/>
        <v>1259.4000000000001</v>
      </c>
    </row>
    <row r="288" spans="1:10" ht="48.75" hidden="1" customHeight="1">
      <c r="A288" s="19" t="s">
        <v>611</v>
      </c>
      <c r="B288" s="69" t="s">
        <v>103</v>
      </c>
      <c r="C288" s="69" t="s">
        <v>608</v>
      </c>
      <c r="D288" s="69" t="s">
        <v>192</v>
      </c>
      <c r="E288" s="70">
        <v>1258.4000000000001</v>
      </c>
      <c r="F288" s="70"/>
      <c r="G288" s="70"/>
      <c r="H288" s="97">
        <f t="shared" si="59"/>
        <v>1258.4000000000001</v>
      </c>
      <c r="I288" s="70"/>
      <c r="J288" s="97">
        <f t="shared" si="60"/>
        <v>1258.4000000000001</v>
      </c>
    </row>
    <row r="289" spans="1:10" ht="32.25" hidden="1" customHeight="1">
      <c r="A289" s="19" t="s">
        <v>612</v>
      </c>
      <c r="B289" s="69" t="s">
        <v>103</v>
      </c>
      <c r="C289" s="69" t="s">
        <v>610</v>
      </c>
      <c r="D289" s="69" t="s">
        <v>192</v>
      </c>
      <c r="E289" s="70">
        <v>1</v>
      </c>
      <c r="F289" s="70"/>
      <c r="G289" s="70"/>
      <c r="H289" s="97">
        <f t="shared" si="59"/>
        <v>1</v>
      </c>
      <c r="I289" s="70"/>
      <c r="J289" s="97">
        <f t="shared" si="60"/>
        <v>1</v>
      </c>
    </row>
    <row r="290" spans="1:10" ht="25.5" customHeight="1">
      <c r="A290" s="24" t="s">
        <v>117</v>
      </c>
      <c r="B290" s="67" t="s">
        <v>220</v>
      </c>
      <c r="C290" s="67"/>
      <c r="D290" s="67"/>
      <c r="E290" s="97">
        <f>SUM(E291,E296,E317,E323)</f>
        <v>19876.2</v>
      </c>
      <c r="F290" s="97">
        <f t="shared" ref="F290:G290" si="65">SUM(F291,F296,F317,F323)</f>
        <v>0</v>
      </c>
      <c r="G290" s="97">
        <f t="shared" si="65"/>
        <v>1700</v>
      </c>
      <c r="H290" s="97">
        <f t="shared" si="59"/>
        <v>21576.2</v>
      </c>
      <c r="I290" s="97"/>
      <c r="J290" s="97">
        <f t="shared" si="60"/>
        <v>21576.2</v>
      </c>
    </row>
    <row r="291" spans="1:10" ht="33.75" hidden="1" customHeight="1">
      <c r="A291" s="43" t="s">
        <v>671</v>
      </c>
      <c r="B291" s="67" t="s">
        <v>310</v>
      </c>
      <c r="C291" s="67"/>
      <c r="D291" s="67"/>
      <c r="E291" s="97">
        <f>SUM(E292)</f>
        <v>7300</v>
      </c>
      <c r="F291" s="97"/>
      <c r="G291" s="97"/>
      <c r="H291" s="97">
        <f t="shared" si="59"/>
        <v>7300</v>
      </c>
      <c r="I291" s="97"/>
      <c r="J291" s="97">
        <f t="shared" si="60"/>
        <v>7300</v>
      </c>
    </row>
    <row r="292" spans="1:10" s="3" customFormat="1" ht="28.5" hidden="1" customHeight="1">
      <c r="A292" s="24" t="s">
        <v>218</v>
      </c>
      <c r="B292" s="67" t="s">
        <v>310</v>
      </c>
      <c r="C292" s="67"/>
      <c r="D292" s="67"/>
      <c r="E292" s="97">
        <f>SUM(E293)</f>
        <v>7300</v>
      </c>
      <c r="F292" s="97"/>
      <c r="G292" s="97"/>
      <c r="H292" s="97">
        <f t="shared" si="59"/>
        <v>7300</v>
      </c>
      <c r="I292" s="97"/>
      <c r="J292" s="97">
        <f t="shared" si="60"/>
        <v>7300</v>
      </c>
    </row>
    <row r="293" spans="1:10" s="3" customFormat="1" ht="36.75" hidden="1" customHeight="1">
      <c r="A293" s="33" t="s">
        <v>474</v>
      </c>
      <c r="B293" s="67" t="s">
        <v>310</v>
      </c>
      <c r="C293" s="69" t="s">
        <v>473</v>
      </c>
      <c r="D293" s="67"/>
      <c r="E293" s="97">
        <f>SUM(E294)</f>
        <v>7300</v>
      </c>
      <c r="F293" s="97"/>
      <c r="G293" s="97"/>
      <c r="H293" s="97">
        <f t="shared" si="59"/>
        <v>7300</v>
      </c>
      <c r="I293" s="97"/>
      <c r="J293" s="97">
        <f t="shared" si="60"/>
        <v>7300</v>
      </c>
    </row>
    <row r="294" spans="1:10" ht="30.75" hidden="1" customHeight="1">
      <c r="A294" s="19" t="s">
        <v>279</v>
      </c>
      <c r="B294" s="69" t="s">
        <v>310</v>
      </c>
      <c r="C294" s="69" t="s">
        <v>472</v>
      </c>
      <c r="D294" s="69"/>
      <c r="E294" s="70">
        <f>SUM(E295)</f>
        <v>7300</v>
      </c>
      <c r="F294" s="70"/>
      <c r="G294" s="70"/>
      <c r="H294" s="97">
        <f t="shared" si="59"/>
        <v>7300</v>
      </c>
      <c r="I294" s="70"/>
      <c r="J294" s="97">
        <f t="shared" si="60"/>
        <v>7300</v>
      </c>
    </row>
    <row r="295" spans="1:10" ht="22.5" hidden="1" customHeight="1">
      <c r="A295" s="19" t="s">
        <v>148</v>
      </c>
      <c r="B295" s="69" t="s">
        <v>310</v>
      </c>
      <c r="C295" s="69" t="s">
        <v>472</v>
      </c>
      <c r="D295" s="69" t="s">
        <v>549</v>
      </c>
      <c r="E295" s="70">
        <v>7300</v>
      </c>
      <c r="F295" s="70"/>
      <c r="G295" s="70"/>
      <c r="H295" s="97">
        <f t="shared" si="59"/>
        <v>7300</v>
      </c>
      <c r="I295" s="70"/>
      <c r="J295" s="97">
        <f t="shared" si="60"/>
        <v>7300</v>
      </c>
    </row>
    <row r="296" spans="1:10" ht="34.5" hidden="1" customHeight="1">
      <c r="A296" s="24" t="s">
        <v>109</v>
      </c>
      <c r="B296" s="67" t="s">
        <v>98</v>
      </c>
      <c r="C296" s="67"/>
      <c r="D296" s="67"/>
      <c r="E296" s="97">
        <f>SUM(E297,E303)</f>
        <v>5376.2</v>
      </c>
      <c r="F296" s="97">
        <f t="shared" ref="F296:G296" si="66">SUM(F297,F303)</f>
        <v>0</v>
      </c>
      <c r="G296" s="97">
        <f t="shared" si="66"/>
        <v>1700</v>
      </c>
      <c r="H296" s="97">
        <f t="shared" si="59"/>
        <v>7076.2</v>
      </c>
      <c r="I296" s="97"/>
      <c r="J296" s="97">
        <f t="shared" si="60"/>
        <v>7076.2</v>
      </c>
    </row>
    <row r="297" spans="1:10" ht="38.25" hidden="1" customHeight="1">
      <c r="A297" s="24" t="s">
        <v>765</v>
      </c>
      <c r="B297" s="67" t="s">
        <v>98</v>
      </c>
      <c r="C297" s="67" t="s">
        <v>359</v>
      </c>
      <c r="D297" s="67"/>
      <c r="E297" s="97">
        <f>E298</f>
        <v>3500</v>
      </c>
      <c r="F297" s="97">
        <f t="shared" ref="F297:G297" si="67">F298</f>
        <v>0</v>
      </c>
      <c r="G297" s="97">
        <f t="shared" si="67"/>
        <v>1700</v>
      </c>
      <c r="H297" s="97">
        <f t="shared" si="59"/>
        <v>5200</v>
      </c>
      <c r="I297" s="97"/>
      <c r="J297" s="97">
        <f t="shared" si="60"/>
        <v>5200</v>
      </c>
    </row>
    <row r="298" spans="1:10" ht="36.75" hidden="1" customHeight="1">
      <c r="A298" s="19" t="s">
        <v>383</v>
      </c>
      <c r="B298" s="69" t="s">
        <v>98</v>
      </c>
      <c r="C298" s="69" t="s">
        <v>420</v>
      </c>
      <c r="D298" s="67"/>
      <c r="E298" s="97">
        <f>SUM(E299)+E301</f>
        <v>3500</v>
      </c>
      <c r="F298" s="97">
        <f t="shared" ref="F298:G298" si="68">SUM(F299)+F301</f>
        <v>0</v>
      </c>
      <c r="G298" s="97">
        <f t="shared" si="68"/>
        <v>1700</v>
      </c>
      <c r="H298" s="97">
        <f t="shared" si="59"/>
        <v>5200</v>
      </c>
      <c r="I298" s="97"/>
      <c r="J298" s="97">
        <f t="shared" si="60"/>
        <v>5200</v>
      </c>
    </row>
    <row r="299" spans="1:10" ht="36.75" hidden="1" customHeight="1">
      <c r="A299" s="19" t="s">
        <v>13</v>
      </c>
      <c r="B299" s="69" t="s">
        <v>98</v>
      </c>
      <c r="C299" s="69" t="s">
        <v>560</v>
      </c>
      <c r="D299" s="67"/>
      <c r="E299" s="97">
        <f>SUM(E300)</f>
        <v>3500</v>
      </c>
      <c r="F299" s="97">
        <f t="shared" ref="F299:G299" si="69">SUM(F300)</f>
        <v>0</v>
      </c>
      <c r="G299" s="97">
        <f t="shared" si="69"/>
        <v>1700</v>
      </c>
      <c r="H299" s="97">
        <f t="shared" si="59"/>
        <v>5200</v>
      </c>
      <c r="I299" s="97"/>
      <c r="J299" s="97">
        <f t="shared" si="60"/>
        <v>5200</v>
      </c>
    </row>
    <row r="300" spans="1:10" s="3" customFormat="1" ht="31.5" hidden="1" customHeight="1">
      <c r="A300" s="30" t="s">
        <v>151</v>
      </c>
      <c r="B300" s="69" t="s">
        <v>98</v>
      </c>
      <c r="C300" s="69" t="s">
        <v>560</v>
      </c>
      <c r="D300" s="69" t="s">
        <v>149</v>
      </c>
      <c r="E300" s="70">
        <v>3500</v>
      </c>
      <c r="F300" s="70"/>
      <c r="G300" s="70">
        <v>1700</v>
      </c>
      <c r="H300" s="97">
        <f t="shared" si="59"/>
        <v>5200</v>
      </c>
      <c r="I300" s="70"/>
      <c r="J300" s="97">
        <f t="shared" si="60"/>
        <v>5200</v>
      </c>
    </row>
    <row r="301" spans="1:10" s="3" customFormat="1" ht="31.5" hidden="1" customHeight="1">
      <c r="A301" s="77" t="s">
        <v>548</v>
      </c>
      <c r="B301" s="68" t="s">
        <v>98</v>
      </c>
      <c r="C301" s="69" t="s">
        <v>633</v>
      </c>
      <c r="D301" s="69"/>
      <c r="E301" s="70">
        <f>E302</f>
        <v>0</v>
      </c>
      <c r="F301" s="70"/>
      <c r="G301" s="70"/>
      <c r="H301" s="97">
        <f t="shared" si="59"/>
        <v>0</v>
      </c>
      <c r="I301" s="70"/>
      <c r="J301" s="97">
        <f t="shared" si="60"/>
        <v>0</v>
      </c>
    </row>
    <row r="302" spans="1:10" s="3" customFormat="1" ht="31.5" hidden="1" customHeight="1">
      <c r="A302" s="30" t="s">
        <v>151</v>
      </c>
      <c r="B302" s="68" t="s">
        <v>98</v>
      </c>
      <c r="C302" s="69" t="s">
        <v>633</v>
      </c>
      <c r="D302" s="69" t="s">
        <v>149</v>
      </c>
      <c r="E302" s="70">
        <v>0</v>
      </c>
      <c r="F302" s="70"/>
      <c r="G302" s="70"/>
      <c r="H302" s="97">
        <f t="shared" si="59"/>
        <v>0</v>
      </c>
      <c r="I302" s="70"/>
      <c r="J302" s="97">
        <f t="shared" si="60"/>
        <v>0</v>
      </c>
    </row>
    <row r="303" spans="1:10" s="3" customFormat="1" ht="38.25" hidden="1" customHeight="1">
      <c r="A303" s="157" t="s">
        <v>697</v>
      </c>
      <c r="B303" s="67" t="s">
        <v>98</v>
      </c>
      <c r="C303" s="67" t="s">
        <v>266</v>
      </c>
      <c r="D303" s="67"/>
      <c r="E303" s="97">
        <f>SUM(E304)</f>
        <v>1876.2</v>
      </c>
      <c r="F303" s="97"/>
      <c r="G303" s="97"/>
      <c r="H303" s="97">
        <f t="shared" si="59"/>
        <v>1876.2</v>
      </c>
      <c r="I303" s="97"/>
      <c r="J303" s="97">
        <f t="shared" si="60"/>
        <v>1876.2</v>
      </c>
    </row>
    <row r="304" spans="1:10" s="3" customFormat="1" ht="25.5" hidden="1" customHeight="1">
      <c r="A304" s="76" t="s">
        <v>12</v>
      </c>
      <c r="B304" s="69" t="s">
        <v>98</v>
      </c>
      <c r="C304" s="69" t="s">
        <v>360</v>
      </c>
      <c r="D304" s="69"/>
      <c r="E304" s="70">
        <f>SUM(E306)</f>
        <v>1876.2</v>
      </c>
      <c r="F304" s="70"/>
      <c r="G304" s="70"/>
      <c r="H304" s="97">
        <f t="shared" si="59"/>
        <v>1876.2</v>
      </c>
      <c r="I304" s="70"/>
      <c r="J304" s="97">
        <f t="shared" si="60"/>
        <v>1876.2</v>
      </c>
    </row>
    <row r="305" spans="1:10" s="3" customFormat="1" ht="29.25" hidden="1" customHeight="1">
      <c r="A305" s="35" t="s">
        <v>427</v>
      </c>
      <c r="B305" s="69" t="s">
        <v>98</v>
      </c>
      <c r="C305" s="69" t="s">
        <v>428</v>
      </c>
      <c r="D305" s="69"/>
      <c r="E305" s="70">
        <f>E306</f>
        <v>1876.2</v>
      </c>
      <c r="F305" s="70"/>
      <c r="G305" s="70"/>
      <c r="H305" s="97">
        <f t="shared" si="59"/>
        <v>1876.2</v>
      </c>
      <c r="I305" s="70"/>
      <c r="J305" s="97">
        <f t="shared" si="60"/>
        <v>1876.2</v>
      </c>
    </row>
    <row r="306" spans="1:10" ht="54" hidden="1" customHeight="1">
      <c r="A306" s="19" t="s">
        <v>3</v>
      </c>
      <c r="B306" s="69" t="s">
        <v>98</v>
      </c>
      <c r="C306" s="69" t="s">
        <v>429</v>
      </c>
      <c r="D306" s="69"/>
      <c r="E306" s="70">
        <f>SUM(E307)</f>
        <v>1876.2</v>
      </c>
      <c r="F306" s="70"/>
      <c r="G306" s="70"/>
      <c r="H306" s="97">
        <f t="shared" si="59"/>
        <v>1876.2</v>
      </c>
      <c r="I306" s="70"/>
      <c r="J306" s="97">
        <f t="shared" si="60"/>
        <v>1876.2</v>
      </c>
    </row>
    <row r="307" spans="1:10" s="3" customFormat="1" ht="27" hidden="1" customHeight="1">
      <c r="A307" s="19" t="s">
        <v>145</v>
      </c>
      <c r="B307" s="69" t="s">
        <v>98</v>
      </c>
      <c r="C307" s="69" t="s">
        <v>429</v>
      </c>
      <c r="D307" s="69" t="s">
        <v>536</v>
      </c>
      <c r="E307" s="70">
        <v>1876.2</v>
      </c>
      <c r="F307" s="70"/>
      <c r="G307" s="70"/>
      <c r="H307" s="97">
        <f t="shared" si="59"/>
        <v>1876.2</v>
      </c>
      <c r="I307" s="70"/>
      <c r="J307" s="97">
        <f t="shared" si="60"/>
        <v>1876.2</v>
      </c>
    </row>
    <row r="308" spans="1:10" s="3" customFormat="1" ht="67.5" hidden="1" customHeight="1">
      <c r="A308" s="40" t="s">
        <v>490</v>
      </c>
      <c r="B308" s="67" t="s">
        <v>98</v>
      </c>
      <c r="C308" s="67" t="s">
        <v>252</v>
      </c>
      <c r="D308" s="69"/>
      <c r="E308" s="97">
        <f>E309</f>
        <v>0</v>
      </c>
      <c r="F308" s="97"/>
      <c r="G308" s="70"/>
      <c r="H308" s="97">
        <f t="shared" si="59"/>
        <v>0</v>
      </c>
      <c r="I308" s="70"/>
      <c r="J308" s="97">
        <f t="shared" si="60"/>
        <v>0</v>
      </c>
    </row>
    <row r="309" spans="1:10" s="10" customFormat="1" ht="47.25" hidden="1" customHeight="1">
      <c r="A309" s="157" t="s">
        <v>523</v>
      </c>
      <c r="B309" s="67" t="s">
        <v>98</v>
      </c>
      <c r="C309" s="67" t="s">
        <v>491</v>
      </c>
      <c r="D309" s="67"/>
      <c r="E309" s="97">
        <f>E310</f>
        <v>0</v>
      </c>
      <c r="F309" s="97"/>
      <c r="G309" s="97"/>
      <c r="H309" s="97">
        <f t="shared" si="59"/>
        <v>0</v>
      </c>
      <c r="I309" s="97"/>
      <c r="J309" s="97">
        <f t="shared" si="60"/>
        <v>0</v>
      </c>
    </row>
    <row r="310" spans="1:10" s="10" customFormat="1" ht="50.25" hidden="1" customHeight="1">
      <c r="A310" s="35" t="s">
        <v>379</v>
      </c>
      <c r="B310" s="69" t="s">
        <v>98</v>
      </c>
      <c r="C310" s="69" t="s">
        <v>492</v>
      </c>
      <c r="D310" s="67"/>
      <c r="E310" s="70">
        <f>SUM(E311)</f>
        <v>0</v>
      </c>
      <c r="F310" s="70"/>
      <c r="G310" s="97"/>
      <c r="H310" s="97">
        <f t="shared" si="59"/>
        <v>0</v>
      </c>
      <c r="I310" s="97"/>
      <c r="J310" s="97">
        <f t="shared" si="60"/>
        <v>0</v>
      </c>
    </row>
    <row r="311" spans="1:10" s="3" customFormat="1" ht="45" hidden="1" customHeight="1">
      <c r="A311" s="30" t="s">
        <v>521</v>
      </c>
      <c r="B311" s="68" t="s">
        <v>98</v>
      </c>
      <c r="C311" s="69" t="s">
        <v>562</v>
      </c>
      <c r="D311" s="69"/>
      <c r="E311" s="70">
        <f>E312</f>
        <v>0</v>
      </c>
      <c r="F311" s="70"/>
      <c r="G311" s="70"/>
      <c r="H311" s="97">
        <f t="shared" si="59"/>
        <v>0</v>
      </c>
      <c r="I311" s="70"/>
      <c r="J311" s="97">
        <f t="shared" si="60"/>
        <v>0</v>
      </c>
    </row>
    <row r="312" spans="1:10" ht="34.5" hidden="1" customHeight="1">
      <c r="A312" s="30" t="s">
        <v>151</v>
      </c>
      <c r="B312" s="68" t="s">
        <v>98</v>
      </c>
      <c r="C312" s="69" t="s">
        <v>562</v>
      </c>
      <c r="D312" s="69" t="s">
        <v>149</v>
      </c>
      <c r="E312" s="70">
        <v>0</v>
      </c>
      <c r="F312" s="70"/>
      <c r="G312" s="70"/>
      <c r="H312" s="97">
        <f t="shared" si="59"/>
        <v>0</v>
      </c>
      <c r="I312" s="70"/>
      <c r="J312" s="97">
        <f t="shared" si="60"/>
        <v>0</v>
      </c>
    </row>
    <row r="313" spans="1:10" s="10" customFormat="1" ht="45" hidden="1" customHeight="1">
      <c r="A313" s="24" t="s">
        <v>524</v>
      </c>
      <c r="B313" s="67" t="s">
        <v>98</v>
      </c>
      <c r="C313" s="67" t="s">
        <v>508</v>
      </c>
      <c r="D313" s="69"/>
      <c r="E313" s="97">
        <f>E314</f>
        <v>0</v>
      </c>
      <c r="F313" s="97"/>
      <c r="G313" s="70"/>
      <c r="H313" s="97">
        <f t="shared" si="59"/>
        <v>0</v>
      </c>
      <c r="I313" s="70"/>
      <c r="J313" s="97">
        <f t="shared" si="60"/>
        <v>0</v>
      </c>
    </row>
    <row r="314" spans="1:10" ht="60.75" hidden="1" customHeight="1">
      <c r="A314" s="24" t="s">
        <v>506</v>
      </c>
      <c r="B314" s="69" t="s">
        <v>98</v>
      </c>
      <c r="C314" s="67" t="s">
        <v>509</v>
      </c>
      <c r="D314" s="69"/>
      <c r="E314" s="70">
        <f>E315</f>
        <v>0</v>
      </c>
      <c r="F314" s="70"/>
      <c r="G314" s="70"/>
      <c r="H314" s="97">
        <f t="shared" si="59"/>
        <v>0</v>
      </c>
      <c r="I314" s="70"/>
      <c r="J314" s="97">
        <f t="shared" si="60"/>
        <v>0</v>
      </c>
    </row>
    <row r="315" spans="1:10" ht="34.5" hidden="1" customHeight="1">
      <c r="A315" s="19" t="s">
        <v>507</v>
      </c>
      <c r="B315" s="69" t="s">
        <v>98</v>
      </c>
      <c r="C315" s="69" t="s">
        <v>510</v>
      </c>
      <c r="D315" s="69"/>
      <c r="E315" s="70">
        <f>E316</f>
        <v>0</v>
      </c>
      <c r="F315" s="70"/>
      <c r="G315" s="70"/>
      <c r="H315" s="97">
        <f t="shared" si="59"/>
        <v>0</v>
      </c>
      <c r="I315" s="70"/>
      <c r="J315" s="97">
        <f t="shared" si="60"/>
        <v>0</v>
      </c>
    </row>
    <row r="316" spans="1:10" ht="39" hidden="1" customHeight="1">
      <c r="A316" s="19" t="s">
        <v>193</v>
      </c>
      <c r="B316" s="69" t="s">
        <v>98</v>
      </c>
      <c r="C316" s="69" t="s">
        <v>510</v>
      </c>
      <c r="D316" s="69" t="s">
        <v>192</v>
      </c>
      <c r="E316" s="70">
        <v>0</v>
      </c>
      <c r="F316" s="70"/>
      <c r="G316" s="70"/>
      <c r="H316" s="97">
        <f t="shared" si="59"/>
        <v>0</v>
      </c>
      <c r="I316" s="70"/>
      <c r="J316" s="97">
        <f t="shared" si="60"/>
        <v>0</v>
      </c>
    </row>
    <row r="317" spans="1:10" ht="18.75" hidden="1" customHeight="1">
      <c r="A317" s="32" t="s">
        <v>108</v>
      </c>
      <c r="B317" s="67" t="s">
        <v>93</v>
      </c>
      <c r="C317" s="67"/>
      <c r="D317" s="67"/>
      <c r="E317" s="97">
        <f>SUM(E318)</f>
        <v>3200</v>
      </c>
      <c r="F317" s="97"/>
      <c r="G317" s="97"/>
      <c r="H317" s="97">
        <f t="shared" si="59"/>
        <v>3200</v>
      </c>
      <c r="I317" s="97"/>
      <c r="J317" s="97">
        <f t="shared" si="60"/>
        <v>3200</v>
      </c>
    </row>
    <row r="318" spans="1:10" ht="30.75" hidden="1" customHeight="1">
      <c r="A318" s="157" t="s">
        <v>697</v>
      </c>
      <c r="B318" s="67" t="s">
        <v>93</v>
      </c>
      <c r="C318" s="67" t="s">
        <v>266</v>
      </c>
      <c r="D318" s="69"/>
      <c r="E318" s="97">
        <f>SUM(E319)</f>
        <v>3200</v>
      </c>
      <c r="F318" s="97"/>
      <c r="G318" s="70"/>
      <c r="H318" s="97">
        <f t="shared" si="59"/>
        <v>3200</v>
      </c>
      <c r="I318" s="70"/>
      <c r="J318" s="97">
        <f t="shared" si="60"/>
        <v>3200</v>
      </c>
    </row>
    <row r="319" spans="1:10" s="10" customFormat="1" ht="20.25" hidden="1" customHeight="1">
      <c r="A319" s="35" t="s">
        <v>39</v>
      </c>
      <c r="B319" s="69" t="s">
        <v>93</v>
      </c>
      <c r="C319" s="69" t="s">
        <v>361</v>
      </c>
      <c r="D319" s="69"/>
      <c r="E319" s="70">
        <f>SUM(E321)</f>
        <v>3200</v>
      </c>
      <c r="F319" s="70"/>
      <c r="G319" s="70"/>
      <c r="H319" s="97">
        <f t="shared" si="59"/>
        <v>3200</v>
      </c>
      <c r="I319" s="70"/>
      <c r="J319" s="97">
        <f t="shared" si="60"/>
        <v>3200</v>
      </c>
    </row>
    <row r="320" spans="1:10" s="10" customFormat="1" ht="30.75" hidden="1" customHeight="1">
      <c r="A320" s="35" t="s">
        <v>427</v>
      </c>
      <c r="B320" s="69" t="s">
        <v>93</v>
      </c>
      <c r="C320" s="69" t="s">
        <v>430</v>
      </c>
      <c r="D320" s="69"/>
      <c r="E320" s="70">
        <f>SUM(E321)</f>
        <v>3200</v>
      </c>
      <c r="F320" s="70"/>
      <c r="G320" s="70"/>
      <c r="H320" s="97">
        <f t="shared" si="59"/>
        <v>3200</v>
      </c>
      <c r="I320" s="70"/>
      <c r="J320" s="97">
        <f t="shared" si="60"/>
        <v>3200</v>
      </c>
    </row>
    <row r="321" spans="1:10" ht="81.75" hidden="1" customHeight="1">
      <c r="A321" s="19" t="s">
        <v>280</v>
      </c>
      <c r="B321" s="69" t="s">
        <v>93</v>
      </c>
      <c r="C321" s="69" t="s">
        <v>431</v>
      </c>
      <c r="D321" s="67"/>
      <c r="E321" s="70">
        <f>SUM(E322)</f>
        <v>3200</v>
      </c>
      <c r="F321" s="70"/>
      <c r="G321" s="97"/>
      <c r="H321" s="97">
        <f t="shared" si="59"/>
        <v>3200</v>
      </c>
      <c r="I321" s="97"/>
      <c r="J321" s="97">
        <f t="shared" si="60"/>
        <v>3200</v>
      </c>
    </row>
    <row r="322" spans="1:10" ht="25.5" hidden="1" customHeight="1">
      <c r="A322" s="19" t="s">
        <v>145</v>
      </c>
      <c r="B322" s="69" t="s">
        <v>93</v>
      </c>
      <c r="C322" s="69" t="s">
        <v>431</v>
      </c>
      <c r="D322" s="69" t="s">
        <v>480</v>
      </c>
      <c r="E322" s="70">
        <v>3200</v>
      </c>
      <c r="F322" s="70"/>
      <c r="G322" s="70"/>
      <c r="H322" s="97">
        <f t="shared" si="59"/>
        <v>3200</v>
      </c>
      <c r="I322" s="70"/>
      <c r="J322" s="97">
        <f t="shared" si="60"/>
        <v>3200</v>
      </c>
    </row>
    <row r="323" spans="1:10" ht="35.25" hidden="1" customHeight="1">
      <c r="A323" s="24" t="s">
        <v>61</v>
      </c>
      <c r="B323" s="67" t="s">
        <v>325</v>
      </c>
      <c r="C323" s="67"/>
      <c r="D323" s="67"/>
      <c r="E323" s="97">
        <f>E324</f>
        <v>4000</v>
      </c>
      <c r="F323" s="97"/>
      <c r="G323" s="97"/>
      <c r="H323" s="97">
        <f t="shared" si="59"/>
        <v>4000</v>
      </c>
      <c r="I323" s="97"/>
      <c r="J323" s="97">
        <f t="shared" si="60"/>
        <v>4000</v>
      </c>
    </row>
    <row r="324" spans="1:10" ht="33.75" hidden="1" customHeight="1">
      <c r="A324" s="43" t="s">
        <v>671</v>
      </c>
      <c r="B324" s="67" t="s">
        <v>325</v>
      </c>
      <c r="C324" s="67" t="s">
        <v>253</v>
      </c>
      <c r="D324" s="67"/>
      <c r="E324" s="97">
        <f>SUM(E326,E328,E330,E333)</f>
        <v>4000</v>
      </c>
      <c r="F324" s="97"/>
      <c r="G324" s="97"/>
      <c r="H324" s="97">
        <f t="shared" si="59"/>
        <v>4000</v>
      </c>
      <c r="I324" s="97"/>
      <c r="J324" s="97">
        <f t="shared" si="60"/>
        <v>4000</v>
      </c>
    </row>
    <row r="325" spans="1:10" ht="35.25" hidden="1" customHeight="1">
      <c r="A325" s="33" t="s">
        <v>475</v>
      </c>
      <c r="B325" s="69" t="s">
        <v>325</v>
      </c>
      <c r="C325" s="69" t="s">
        <v>422</v>
      </c>
      <c r="D325" s="67"/>
      <c r="E325" s="97">
        <f>E326+E328</f>
        <v>3400</v>
      </c>
      <c r="F325" s="97"/>
      <c r="G325" s="97"/>
      <c r="H325" s="97">
        <f t="shared" si="59"/>
        <v>3400</v>
      </c>
      <c r="I325" s="97"/>
      <c r="J325" s="97">
        <f t="shared" si="60"/>
        <v>3400</v>
      </c>
    </row>
    <row r="326" spans="1:10" ht="35.25" hidden="1" customHeight="1">
      <c r="A326" s="33" t="s">
        <v>268</v>
      </c>
      <c r="B326" s="69" t="s">
        <v>325</v>
      </c>
      <c r="C326" s="69" t="s">
        <v>423</v>
      </c>
      <c r="D326" s="67"/>
      <c r="E326" s="97">
        <f>SUM(E327)</f>
        <v>800</v>
      </c>
      <c r="F326" s="97"/>
      <c r="G326" s="97"/>
      <c r="H326" s="97">
        <f t="shared" si="59"/>
        <v>800</v>
      </c>
      <c r="I326" s="97"/>
      <c r="J326" s="97">
        <f t="shared" si="60"/>
        <v>800</v>
      </c>
    </row>
    <row r="327" spans="1:10" s="10" customFormat="1" ht="39" hidden="1" customHeight="1">
      <c r="A327" s="26" t="s">
        <v>193</v>
      </c>
      <c r="B327" s="69" t="s">
        <v>325</v>
      </c>
      <c r="C327" s="69" t="s">
        <v>423</v>
      </c>
      <c r="D327" s="69" t="s">
        <v>192</v>
      </c>
      <c r="E327" s="70">
        <v>800</v>
      </c>
      <c r="F327" s="70"/>
      <c r="G327" s="70"/>
      <c r="H327" s="97">
        <f t="shared" si="59"/>
        <v>800</v>
      </c>
      <c r="I327" s="70"/>
      <c r="J327" s="97">
        <f t="shared" si="60"/>
        <v>800</v>
      </c>
    </row>
    <row r="328" spans="1:10" ht="38.25" hidden="1" customHeight="1">
      <c r="A328" s="49" t="s">
        <v>269</v>
      </c>
      <c r="B328" s="69" t="s">
        <v>325</v>
      </c>
      <c r="C328" s="69" t="s">
        <v>424</v>
      </c>
      <c r="D328" s="67"/>
      <c r="E328" s="97">
        <f>SUM(E329)</f>
        <v>2600</v>
      </c>
      <c r="F328" s="97"/>
      <c r="G328" s="97"/>
      <c r="H328" s="97">
        <f t="shared" si="59"/>
        <v>2600</v>
      </c>
      <c r="I328" s="97"/>
      <c r="J328" s="97">
        <f t="shared" si="60"/>
        <v>2600</v>
      </c>
    </row>
    <row r="329" spans="1:10" s="1" customFormat="1" ht="27" hidden="1" customHeight="1">
      <c r="A329" s="48" t="s">
        <v>284</v>
      </c>
      <c r="B329" s="69" t="s">
        <v>325</v>
      </c>
      <c r="C329" s="69" t="s">
        <v>424</v>
      </c>
      <c r="D329" s="69" t="s">
        <v>300</v>
      </c>
      <c r="E329" s="70">
        <v>2600</v>
      </c>
      <c r="F329" s="70"/>
      <c r="G329" s="70"/>
      <c r="H329" s="97">
        <f t="shared" si="59"/>
        <v>2600</v>
      </c>
      <c r="I329" s="70"/>
      <c r="J329" s="97">
        <f t="shared" si="60"/>
        <v>2600</v>
      </c>
    </row>
    <row r="330" spans="1:10" s="1" customFormat="1" ht="34.5" hidden="1" customHeight="1">
      <c r="A330" s="33" t="s">
        <v>476</v>
      </c>
      <c r="B330" s="69" t="s">
        <v>325</v>
      </c>
      <c r="C330" s="69" t="s">
        <v>478</v>
      </c>
      <c r="D330" s="69"/>
      <c r="E330" s="97">
        <v>100</v>
      </c>
      <c r="F330" s="97"/>
      <c r="G330" s="70"/>
      <c r="H330" s="97">
        <f t="shared" si="59"/>
        <v>100</v>
      </c>
      <c r="I330" s="70"/>
      <c r="J330" s="97">
        <f t="shared" si="60"/>
        <v>100</v>
      </c>
    </row>
    <row r="331" spans="1:10" ht="32.25" hidden="1" customHeight="1">
      <c r="A331" s="49" t="s">
        <v>477</v>
      </c>
      <c r="B331" s="69" t="s">
        <v>325</v>
      </c>
      <c r="C331" s="69" t="s">
        <v>479</v>
      </c>
      <c r="D331" s="69"/>
      <c r="E331" s="70">
        <v>100</v>
      </c>
      <c r="F331" s="70"/>
      <c r="G331" s="70"/>
      <c r="H331" s="97">
        <f t="shared" si="59"/>
        <v>100</v>
      </c>
      <c r="I331" s="70"/>
      <c r="J331" s="97">
        <f t="shared" si="60"/>
        <v>100</v>
      </c>
    </row>
    <row r="332" spans="1:10" s="3" customFormat="1" ht="33.75" hidden="1" customHeight="1">
      <c r="A332" s="26" t="s">
        <v>193</v>
      </c>
      <c r="B332" s="69" t="s">
        <v>325</v>
      </c>
      <c r="C332" s="69" t="s">
        <v>479</v>
      </c>
      <c r="D332" s="69" t="s">
        <v>192</v>
      </c>
      <c r="E332" s="70">
        <v>100</v>
      </c>
      <c r="F332" s="70"/>
      <c r="G332" s="70"/>
      <c r="H332" s="97">
        <f t="shared" si="59"/>
        <v>100</v>
      </c>
      <c r="I332" s="70"/>
      <c r="J332" s="97">
        <f t="shared" si="60"/>
        <v>100</v>
      </c>
    </row>
    <row r="333" spans="1:10" s="3" customFormat="1" ht="33.75" hidden="1" customHeight="1">
      <c r="A333" s="49" t="s">
        <v>617</v>
      </c>
      <c r="B333" s="67" t="s">
        <v>325</v>
      </c>
      <c r="C333" s="67" t="s">
        <v>616</v>
      </c>
      <c r="D333" s="67"/>
      <c r="E333" s="97">
        <f>E334</f>
        <v>500</v>
      </c>
      <c r="F333" s="97"/>
      <c r="G333" s="97"/>
      <c r="H333" s="97">
        <f t="shared" si="59"/>
        <v>500</v>
      </c>
      <c r="I333" s="97"/>
      <c r="J333" s="97">
        <f t="shared" si="60"/>
        <v>500</v>
      </c>
    </row>
    <row r="334" spans="1:10" s="3" customFormat="1" ht="33.75" hidden="1" customHeight="1">
      <c r="A334" s="26" t="s">
        <v>193</v>
      </c>
      <c r="B334" s="69" t="s">
        <v>325</v>
      </c>
      <c r="C334" s="69" t="s">
        <v>616</v>
      </c>
      <c r="D334" s="69" t="s">
        <v>192</v>
      </c>
      <c r="E334" s="70">
        <v>500</v>
      </c>
      <c r="F334" s="70"/>
      <c r="G334" s="70"/>
      <c r="H334" s="97">
        <f t="shared" ref="H334:H375" si="70">E334+F334+G334</f>
        <v>500</v>
      </c>
      <c r="I334" s="70"/>
      <c r="J334" s="97">
        <f t="shared" ref="J334:J375" si="71">H334+I334</f>
        <v>500</v>
      </c>
    </row>
    <row r="335" spans="1:10" ht="24.75" hidden="1" customHeight="1">
      <c r="A335" s="24" t="s">
        <v>164</v>
      </c>
      <c r="B335" s="67" t="s">
        <v>96</v>
      </c>
      <c r="C335" s="67"/>
      <c r="D335" s="67"/>
      <c r="E335" s="97">
        <f>E336</f>
        <v>17778</v>
      </c>
      <c r="F335" s="97"/>
      <c r="G335" s="97"/>
      <c r="H335" s="97">
        <f t="shared" si="70"/>
        <v>17778</v>
      </c>
      <c r="I335" s="97"/>
      <c r="J335" s="97">
        <f t="shared" si="71"/>
        <v>17778</v>
      </c>
    </row>
    <row r="336" spans="1:10" ht="32.25" hidden="1" customHeight="1">
      <c r="A336" s="24" t="s">
        <v>97</v>
      </c>
      <c r="B336" s="67" t="s">
        <v>330</v>
      </c>
      <c r="C336" s="67"/>
      <c r="D336" s="67"/>
      <c r="E336" s="97">
        <f>SUM(E337)+E346</f>
        <v>17778</v>
      </c>
      <c r="F336" s="97"/>
      <c r="G336" s="97"/>
      <c r="H336" s="97">
        <f t="shared" si="70"/>
        <v>17778</v>
      </c>
      <c r="I336" s="97"/>
      <c r="J336" s="97">
        <f t="shared" si="71"/>
        <v>17778</v>
      </c>
    </row>
    <row r="337" spans="1:10" ht="51.75" hidden="1" customHeight="1">
      <c r="A337" s="157" t="s">
        <v>674</v>
      </c>
      <c r="B337" s="67" t="s">
        <v>330</v>
      </c>
      <c r="C337" s="67" t="s">
        <v>362</v>
      </c>
      <c r="D337" s="67"/>
      <c r="E337" s="97">
        <f>SUM(E341,E343,E339)</f>
        <v>16778</v>
      </c>
      <c r="F337" s="97"/>
      <c r="G337" s="97"/>
      <c r="H337" s="97">
        <f t="shared" si="70"/>
        <v>16778</v>
      </c>
      <c r="I337" s="97"/>
      <c r="J337" s="97">
        <f t="shared" si="71"/>
        <v>16778</v>
      </c>
    </row>
    <row r="338" spans="1:10" ht="35.25" hidden="1" customHeight="1">
      <c r="A338" s="33" t="s">
        <v>425</v>
      </c>
      <c r="B338" s="69" t="s">
        <v>330</v>
      </c>
      <c r="C338" s="69" t="s">
        <v>455</v>
      </c>
      <c r="D338" s="67"/>
      <c r="E338" s="97">
        <f>SUM(E340,E342,E343)</f>
        <v>16778</v>
      </c>
      <c r="F338" s="97"/>
      <c r="G338" s="97"/>
      <c r="H338" s="97">
        <f t="shared" si="70"/>
        <v>16778</v>
      </c>
      <c r="I338" s="97"/>
      <c r="J338" s="97">
        <f t="shared" si="71"/>
        <v>16778</v>
      </c>
    </row>
    <row r="339" spans="1:10" ht="26.25" hidden="1" customHeight="1">
      <c r="A339" s="19" t="s">
        <v>465</v>
      </c>
      <c r="B339" s="69" t="s">
        <v>330</v>
      </c>
      <c r="C339" s="69" t="s">
        <v>456</v>
      </c>
      <c r="D339" s="69"/>
      <c r="E339" s="70">
        <f>SUM(E340)</f>
        <v>2200</v>
      </c>
      <c r="F339" s="70"/>
      <c r="G339" s="70"/>
      <c r="H339" s="97">
        <f t="shared" si="70"/>
        <v>2200</v>
      </c>
      <c r="I339" s="70"/>
      <c r="J339" s="97">
        <f t="shared" si="71"/>
        <v>2200</v>
      </c>
    </row>
    <row r="340" spans="1:10" ht="33" hidden="1" customHeight="1">
      <c r="A340" s="26" t="s">
        <v>193</v>
      </c>
      <c r="B340" s="69" t="s">
        <v>330</v>
      </c>
      <c r="C340" s="69" t="s">
        <v>456</v>
      </c>
      <c r="D340" s="69" t="s">
        <v>192</v>
      </c>
      <c r="E340" s="70">
        <v>2200</v>
      </c>
      <c r="F340" s="70"/>
      <c r="G340" s="70"/>
      <c r="H340" s="97">
        <f t="shared" si="70"/>
        <v>2200</v>
      </c>
      <c r="I340" s="70"/>
      <c r="J340" s="97">
        <f t="shared" si="71"/>
        <v>2200</v>
      </c>
    </row>
    <row r="341" spans="1:10" ht="28.5" hidden="1" customHeight="1">
      <c r="A341" s="19" t="s">
        <v>464</v>
      </c>
      <c r="B341" s="69" t="s">
        <v>330</v>
      </c>
      <c r="C341" s="69" t="s">
        <v>457</v>
      </c>
      <c r="D341" s="69"/>
      <c r="E341" s="70">
        <f>SUM(E342:E342)</f>
        <v>1476</v>
      </c>
      <c r="F341" s="70"/>
      <c r="G341" s="70"/>
      <c r="H341" s="97">
        <f t="shared" si="70"/>
        <v>1476</v>
      </c>
      <c r="I341" s="70"/>
      <c r="J341" s="97">
        <f t="shared" si="71"/>
        <v>1476</v>
      </c>
    </row>
    <row r="342" spans="1:10" ht="32.25" hidden="1" customHeight="1">
      <c r="A342" s="19" t="s">
        <v>463</v>
      </c>
      <c r="B342" s="68" t="s">
        <v>330</v>
      </c>
      <c r="C342" s="69" t="s">
        <v>457</v>
      </c>
      <c r="D342" s="69" t="s">
        <v>461</v>
      </c>
      <c r="E342" s="70">
        <v>1476</v>
      </c>
      <c r="F342" s="70"/>
      <c r="G342" s="70"/>
      <c r="H342" s="97">
        <f t="shared" si="70"/>
        <v>1476</v>
      </c>
      <c r="I342" s="70"/>
      <c r="J342" s="97">
        <f t="shared" si="71"/>
        <v>1476</v>
      </c>
    </row>
    <row r="343" spans="1:10" ht="27" hidden="1" customHeight="1">
      <c r="A343" s="19" t="s">
        <v>468</v>
      </c>
      <c r="B343" s="69" t="s">
        <v>330</v>
      </c>
      <c r="C343" s="69" t="s">
        <v>458</v>
      </c>
      <c r="D343" s="69"/>
      <c r="E343" s="70">
        <f>SUM(E344:E345)</f>
        <v>13102</v>
      </c>
      <c r="F343" s="70"/>
      <c r="G343" s="70"/>
      <c r="H343" s="97">
        <f t="shared" si="70"/>
        <v>13102</v>
      </c>
      <c r="I343" s="70"/>
      <c r="J343" s="97">
        <f t="shared" si="71"/>
        <v>13102</v>
      </c>
    </row>
    <row r="344" spans="1:10" ht="37.5" hidden="1" customHeight="1">
      <c r="A344" s="19" t="s">
        <v>463</v>
      </c>
      <c r="B344" s="69" t="s">
        <v>330</v>
      </c>
      <c r="C344" s="69" t="s">
        <v>458</v>
      </c>
      <c r="D344" s="69" t="s">
        <v>461</v>
      </c>
      <c r="E344" s="70">
        <v>12602</v>
      </c>
      <c r="F344" s="70"/>
      <c r="G344" s="70"/>
      <c r="H344" s="97">
        <f t="shared" si="70"/>
        <v>12602</v>
      </c>
      <c r="I344" s="70"/>
      <c r="J344" s="97">
        <f t="shared" si="71"/>
        <v>12602</v>
      </c>
    </row>
    <row r="345" spans="1:10" s="3" customFormat="1" ht="20.25" hidden="1" customHeight="1">
      <c r="A345" s="19" t="s">
        <v>559</v>
      </c>
      <c r="B345" s="69" t="s">
        <v>330</v>
      </c>
      <c r="C345" s="69" t="s">
        <v>558</v>
      </c>
      <c r="D345" s="69" t="s">
        <v>461</v>
      </c>
      <c r="E345" s="70">
        <v>500</v>
      </c>
      <c r="F345" s="70"/>
      <c r="G345" s="70"/>
      <c r="H345" s="97">
        <f t="shared" si="70"/>
        <v>500</v>
      </c>
      <c r="I345" s="70"/>
      <c r="J345" s="97">
        <f t="shared" si="71"/>
        <v>500</v>
      </c>
    </row>
    <row r="346" spans="1:10" s="3" customFormat="1" ht="44.25" hidden="1" customHeight="1">
      <c r="A346" s="24" t="s">
        <v>679</v>
      </c>
      <c r="B346" s="69" t="s">
        <v>615</v>
      </c>
      <c r="C346" s="69" t="s">
        <v>505</v>
      </c>
      <c r="D346" s="69"/>
      <c r="E346" s="70">
        <f>E347</f>
        <v>1000</v>
      </c>
      <c r="F346" s="70"/>
      <c r="G346" s="70"/>
      <c r="H346" s="97">
        <f t="shared" si="70"/>
        <v>1000</v>
      </c>
      <c r="I346" s="70"/>
      <c r="J346" s="97">
        <f t="shared" si="71"/>
        <v>1000</v>
      </c>
    </row>
    <row r="347" spans="1:10" s="3" customFormat="1" ht="33" hidden="1" customHeight="1">
      <c r="A347" s="26" t="s">
        <v>210</v>
      </c>
      <c r="B347" s="69" t="s">
        <v>615</v>
      </c>
      <c r="C347" s="69" t="s">
        <v>505</v>
      </c>
      <c r="D347" s="69" t="s">
        <v>192</v>
      </c>
      <c r="E347" s="70">
        <v>1000</v>
      </c>
      <c r="F347" s="70"/>
      <c r="G347" s="70"/>
      <c r="H347" s="97">
        <f t="shared" si="70"/>
        <v>1000</v>
      </c>
      <c r="I347" s="70"/>
      <c r="J347" s="97">
        <f t="shared" si="71"/>
        <v>1000</v>
      </c>
    </row>
    <row r="348" spans="1:10" ht="21.75" hidden="1" customHeight="1">
      <c r="A348" s="24" t="s">
        <v>165</v>
      </c>
      <c r="B348" s="67" t="s">
        <v>166</v>
      </c>
      <c r="C348" s="67"/>
      <c r="D348" s="67"/>
      <c r="E348" s="97">
        <f>SUM(E349)</f>
        <v>4000</v>
      </c>
      <c r="F348" s="97"/>
      <c r="G348" s="97"/>
      <c r="H348" s="97">
        <f t="shared" si="70"/>
        <v>4000</v>
      </c>
      <c r="I348" s="97"/>
      <c r="J348" s="97">
        <f t="shared" si="71"/>
        <v>4000</v>
      </c>
    </row>
    <row r="349" spans="1:10" s="10" customFormat="1" ht="23.25" hidden="1" customHeight="1">
      <c r="A349" s="24" t="s">
        <v>294</v>
      </c>
      <c r="B349" s="67" t="s">
        <v>328</v>
      </c>
      <c r="C349" s="67"/>
      <c r="D349" s="67"/>
      <c r="E349" s="97">
        <f>SUM(E351)</f>
        <v>4000</v>
      </c>
      <c r="F349" s="97"/>
      <c r="G349" s="97"/>
      <c r="H349" s="97">
        <f t="shared" si="70"/>
        <v>4000</v>
      </c>
      <c r="I349" s="97"/>
      <c r="J349" s="97">
        <f t="shared" si="71"/>
        <v>4000</v>
      </c>
    </row>
    <row r="350" spans="1:10" s="10" customFormat="1" ht="21" hidden="1" customHeight="1">
      <c r="A350" s="19" t="s">
        <v>16</v>
      </c>
      <c r="B350" s="69" t="s">
        <v>328</v>
      </c>
      <c r="C350" s="69" t="s">
        <v>239</v>
      </c>
      <c r="D350" s="69"/>
      <c r="E350" s="70">
        <f>SUM(E351)</f>
        <v>4000</v>
      </c>
      <c r="F350" s="70"/>
      <c r="G350" s="70"/>
      <c r="H350" s="97">
        <f t="shared" si="70"/>
        <v>4000</v>
      </c>
      <c r="I350" s="70"/>
      <c r="J350" s="97">
        <f t="shared" si="71"/>
        <v>4000</v>
      </c>
    </row>
    <row r="351" spans="1:10" s="10" customFormat="1" ht="33.75" hidden="1" customHeight="1">
      <c r="A351" s="19" t="s">
        <v>180</v>
      </c>
      <c r="B351" s="69" t="s">
        <v>328</v>
      </c>
      <c r="C351" s="69" t="s">
        <v>363</v>
      </c>
      <c r="D351" s="69"/>
      <c r="E351" s="70">
        <f>SUM(E352)</f>
        <v>4000</v>
      </c>
      <c r="F351" s="70"/>
      <c r="G351" s="70"/>
      <c r="H351" s="97">
        <f t="shared" si="70"/>
        <v>4000</v>
      </c>
      <c r="I351" s="70"/>
      <c r="J351" s="97">
        <f t="shared" si="71"/>
        <v>4000</v>
      </c>
    </row>
    <row r="352" spans="1:10" s="10" customFormat="1" ht="17.25" hidden="1" customHeight="1">
      <c r="A352" s="49" t="s">
        <v>205</v>
      </c>
      <c r="B352" s="69" t="s">
        <v>328</v>
      </c>
      <c r="C352" s="69" t="s">
        <v>364</v>
      </c>
      <c r="D352" s="69"/>
      <c r="E352" s="70">
        <f>SUM(E353)</f>
        <v>4000</v>
      </c>
      <c r="F352" s="70"/>
      <c r="G352" s="70"/>
      <c r="H352" s="97">
        <f t="shared" si="70"/>
        <v>4000</v>
      </c>
      <c r="I352" s="70"/>
      <c r="J352" s="97">
        <f t="shared" si="71"/>
        <v>4000</v>
      </c>
    </row>
    <row r="353" spans="1:10" s="2" customFormat="1" ht="20.25" hidden="1" customHeight="1">
      <c r="A353" s="19" t="s">
        <v>82</v>
      </c>
      <c r="B353" s="69" t="s">
        <v>328</v>
      </c>
      <c r="C353" s="69" t="s">
        <v>364</v>
      </c>
      <c r="D353" s="69" t="s">
        <v>483</v>
      </c>
      <c r="E353" s="70">
        <v>4000</v>
      </c>
      <c r="F353" s="70"/>
      <c r="G353" s="70"/>
      <c r="H353" s="97">
        <f t="shared" si="70"/>
        <v>4000</v>
      </c>
      <c r="I353" s="70"/>
      <c r="J353" s="97">
        <f t="shared" si="71"/>
        <v>4000</v>
      </c>
    </row>
    <row r="354" spans="1:10" s="2" customFormat="1" ht="28.5" hidden="1" customHeight="1">
      <c r="A354" s="24" t="s">
        <v>167</v>
      </c>
      <c r="B354" s="67" t="s">
        <v>326</v>
      </c>
      <c r="C354" s="67"/>
      <c r="D354" s="67"/>
      <c r="E354" s="97">
        <f>SUM(E355)</f>
        <v>0</v>
      </c>
      <c r="F354" s="97"/>
      <c r="G354" s="97"/>
      <c r="H354" s="97">
        <f t="shared" si="70"/>
        <v>0</v>
      </c>
      <c r="I354" s="97"/>
      <c r="J354" s="97">
        <f t="shared" si="71"/>
        <v>0</v>
      </c>
    </row>
    <row r="355" spans="1:10" s="2" customFormat="1" ht="36" hidden="1" customHeight="1">
      <c r="A355" s="157" t="s">
        <v>104</v>
      </c>
      <c r="B355" s="67" t="s">
        <v>327</v>
      </c>
      <c r="C355" s="67"/>
      <c r="D355" s="67"/>
      <c r="E355" s="97">
        <f>SUM(E358)</f>
        <v>0</v>
      </c>
      <c r="F355" s="97"/>
      <c r="G355" s="97"/>
      <c r="H355" s="97">
        <f t="shared" si="70"/>
        <v>0</v>
      </c>
      <c r="I355" s="97"/>
      <c r="J355" s="97">
        <f t="shared" si="71"/>
        <v>0</v>
      </c>
    </row>
    <row r="356" spans="1:10" ht="27.75" hidden="1" customHeight="1">
      <c r="A356" s="19" t="s">
        <v>16</v>
      </c>
      <c r="B356" s="69" t="s">
        <v>327</v>
      </c>
      <c r="C356" s="69" t="s">
        <v>239</v>
      </c>
      <c r="D356" s="69"/>
      <c r="E356" s="70">
        <f>SUM(E357)</f>
        <v>0</v>
      </c>
      <c r="F356" s="70"/>
      <c r="G356" s="70"/>
      <c r="H356" s="97">
        <f t="shared" si="70"/>
        <v>0</v>
      </c>
      <c r="I356" s="70"/>
      <c r="J356" s="97">
        <f t="shared" si="71"/>
        <v>0</v>
      </c>
    </row>
    <row r="357" spans="1:10" ht="36" hidden="1" customHeight="1">
      <c r="A357" s="35" t="s">
        <v>286</v>
      </c>
      <c r="B357" s="69" t="s">
        <v>327</v>
      </c>
      <c r="C357" s="69" t="s">
        <v>365</v>
      </c>
      <c r="D357" s="69"/>
      <c r="E357" s="70">
        <f>SUM(E358)</f>
        <v>0</v>
      </c>
      <c r="F357" s="70"/>
      <c r="G357" s="70"/>
      <c r="H357" s="97">
        <f t="shared" si="70"/>
        <v>0</v>
      </c>
      <c r="I357" s="70"/>
      <c r="J357" s="97">
        <f t="shared" si="71"/>
        <v>0</v>
      </c>
    </row>
    <row r="358" spans="1:10" ht="22.5" hidden="1" customHeight="1">
      <c r="A358" s="50" t="s">
        <v>152</v>
      </c>
      <c r="B358" s="69" t="s">
        <v>327</v>
      </c>
      <c r="C358" s="69" t="s">
        <v>366</v>
      </c>
      <c r="D358" s="69"/>
      <c r="E358" s="70">
        <f>SUM(E359)</f>
        <v>0</v>
      </c>
      <c r="F358" s="70"/>
      <c r="G358" s="70"/>
      <c r="H358" s="97">
        <f t="shared" si="70"/>
        <v>0</v>
      </c>
      <c r="I358" s="70"/>
      <c r="J358" s="97">
        <f t="shared" si="71"/>
        <v>0</v>
      </c>
    </row>
    <row r="359" spans="1:10" ht="26.25" hidden="1" customHeight="1">
      <c r="A359" s="19" t="s">
        <v>286</v>
      </c>
      <c r="B359" s="69" t="s">
        <v>327</v>
      </c>
      <c r="C359" s="69" t="s">
        <v>366</v>
      </c>
      <c r="D359" s="69" t="s">
        <v>80</v>
      </c>
      <c r="E359" s="70">
        <v>0</v>
      </c>
      <c r="F359" s="70"/>
      <c r="G359" s="70"/>
      <c r="H359" s="97">
        <f t="shared" si="70"/>
        <v>0</v>
      </c>
      <c r="I359" s="70"/>
      <c r="J359" s="97">
        <f t="shared" si="71"/>
        <v>0</v>
      </c>
    </row>
    <row r="360" spans="1:10" ht="47.25" customHeight="1">
      <c r="A360" s="43" t="s">
        <v>169</v>
      </c>
      <c r="B360" s="67" t="s">
        <v>168</v>
      </c>
      <c r="C360" s="67"/>
      <c r="D360" s="67"/>
      <c r="E360" s="97">
        <f>SUM(E362)+E373</f>
        <v>33984</v>
      </c>
      <c r="F360" s="97">
        <f t="shared" ref="F360:G360" si="72">SUM(F362)+F373</f>
        <v>0</v>
      </c>
      <c r="G360" s="97">
        <f t="shared" si="72"/>
        <v>5000</v>
      </c>
      <c r="H360" s="97">
        <f t="shared" si="70"/>
        <v>38984</v>
      </c>
      <c r="I360" s="97">
        <f>I373</f>
        <v>760</v>
      </c>
      <c r="J360" s="97">
        <f t="shared" si="71"/>
        <v>39744</v>
      </c>
    </row>
    <row r="361" spans="1:10" ht="42" hidden="1" customHeight="1">
      <c r="A361" s="157" t="s">
        <v>282</v>
      </c>
      <c r="B361" s="67" t="s">
        <v>105</v>
      </c>
      <c r="C361" s="67"/>
      <c r="D361" s="67"/>
      <c r="E361" s="97">
        <f>E362</f>
        <v>33984</v>
      </c>
      <c r="F361" s="97"/>
      <c r="G361" s="97"/>
      <c r="H361" s="97">
        <f t="shared" si="70"/>
        <v>33984</v>
      </c>
      <c r="I361" s="97"/>
      <c r="J361" s="97">
        <f t="shared" si="71"/>
        <v>33984</v>
      </c>
    </row>
    <row r="362" spans="1:10" ht="20.25" hidden="1" customHeight="1">
      <c r="A362" s="24" t="s">
        <v>16</v>
      </c>
      <c r="B362" s="67" t="s">
        <v>105</v>
      </c>
      <c r="C362" s="67" t="s">
        <v>239</v>
      </c>
      <c r="D362" s="67"/>
      <c r="E362" s="97">
        <f>SUM(E363,E368)</f>
        <v>33984</v>
      </c>
      <c r="F362" s="97"/>
      <c r="G362" s="97"/>
      <c r="H362" s="97">
        <f t="shared" si="70"/>
        <v>33984</v>
      </c>
      <c r="I362" s="97"/>
      <c r="J362" s="97">
        <f t="shared" si="71"/>
        <v>33984</v>
      </c>
    </row>
    <row r="363" spans="1:10" ht="21.75" hidden="1" customHeight="1">
      <c r="A363" s="43" t="s">
        <v>70</v>
      </c>
      <c r="B363" s="67" t="s">
        <v>105</v>
      </c>
      <c r="C363" s="67" t="s">
        <v>257</v>
      </c>
      <c r="D363" s="67"/>
      <c r="E363" s="97">
        <f>SUM(E364,E366)</f>
        <v>23365.8</v>
      </c>
      <c r="F363" s="97"/>
      <c r="G363" s="97"/>
      <c r="H363" s="97">
        <f t="shared" si="70"/>
        <v>23365.8</v>
      </c>
      <c r="I363" s="97"/>
      <c r="J363" s="97">
        <f t="shared" si="71"/>
        <v>23365.8</v>
      </c>
    </row>
    <row r="364" spans="1:10" ht="45" hidden="1" customHeight="1">
      <c r="A364" s="52" t="s">
        <v>73</v>
      </c>
      <c r="B364" s="69" t="s">
        <v>105</v>
      </c>
      <c r="C364" s="69" t="s">
        <v>450</v>
      </c>
      <c r="D364" s="69"/>
      <c r="E364" s="98">
        <f>E365</f>
        <v>1498.8</v>
      </c>
      <c r="F364" s="98"/>
      <c r="G364" s="70"/>
      <c r="H364" s="97">
        <f t="shared" si="70"/>
        <v>1498.8</v>
      </c>
      <c r="I364" s="70"/>
      <c r="J364" s="97">
        <f t="shared" si="71"/>
        <v>1498.8</v>
      </c>
    </row>
    <row r="365" spans="1:10" ht="23.25" hidden="1" customHeight="1">
      <c r="A365" s="52" t="s">
        <v>315</v>
      </c>
      <c r="B365" s="69" t="s">
        <v>105</v>
      </c>
      <c r="C365" s="69" t="s">
        <v>450</v>
      </c>
      <c r="D365" s="69" t="s">
        <v>314</v>
      </c>
      <c r="E365" s="101">
        <v>1498.8</v>
      </c>
      <c r="F365" s="101"/>
      <c r="G365" s="70"/>
      <c r="H365" s="97">
        <f t="shared" si="70"/>
        <v>1498.8</v>
      </c>
      <c r="I365" s="70"/>
      <c r="J365" s="97">
        <f t="shared" si="71"/>
        <v>1498.8</v>
      </c>
    </row>
    <row r="366" spans="1:10" s="5" customFormat="1" ht="46.5" hidden="1" customHeight="1">
      <c r="A366" s="52" t="s">
        <v>74</v>
      </c>
      <c r="B366" s="74" t="s">
        <v>105</v>
      </c>
      <c r="C366" s="74" t="s">
        <v>367</v>
      </c>
      <c r="D366" s="74"/>
      <c r="E366" s="70">
        <f>SUM(E367)</f>
        <v>21867</v>
      </c>
      <c r="F366" s="70"/>
      <c r="G366" s="101"/>
      <c r="H366" s="97">
        <f t="shared" si="70"/>
        <v>21867</v>
      </c>
      <c r="I366" s="101"/>
      <c r="J366" s="97">
        <f t="shared" si="71"/>
        <v>21867</v>
      </c>
    </row>
    <row r="367" spans="1:10" s="5" customFormat="1" ht="24.75" hidden="1" customHeight="1">
      <c r="A367" s="52" t="s">
        <v>315</v>
      </c>
      <c r="B367" s="74" t="s">
        <v>105</v>
      </c>
      <c r="C367" s="74" t="s">
        <v>367</v>
      </c>
      <c r="D367" s="74" t="s">
        <v>314</v>
      </c>
      <c r="E367" s="101">
        <v>21867</v>
      </c>
      <c r="F367" s="101"/>
      <c r="G367" s="101"/>
      <c r="H367" s="97">
        <f t="shared" si="70"/>
        <v>21867</v>
      </c>
      <c r="I367" s="101"/>
      <c r="J367" s="97">
        <f t="shared" si="71"/>
        <v>21867</v>
      </c>
    </row>
    <row r="368" spans="1:10" ht="28.5" hidden="1" customHeight="1">
      <c r="A368" s="43" t="s">
        <v>76</v>
      </c>
      <c r="B368" s="67" t="s">
        <v>105</v>
      </c>
      <c r="C368" s="67" t="s">
        <v>342</v>
      </c>
      <c r="D368" s="67"/>
      <c r="E368" s="97">
        <f>SUM(E369,E371)</f>
        <v>10618.2</v>
      </c>
      <c r="F368" s="97"/>
      <c r="G368" s="97"/>
      <c r="H368" s="97">
        <f t="shared" si="70"/>
        <v>10618.2</v>
      </c>
      <c r="I368" s="97"/>
      <c r="J368" s="97">
        <f t="shared" si="71"/>
        <v>10618.2</v>
      </c>
    </row>
    <row r="369" spans="1:10" ht="42" hidden="1" customHeight="1">
      <c r="A369" s="52" t="s">
        <v>72</v>
      </c>
      <c r="B369" s="69" t="s">
        <v>105</v>
      </c>
      <c r="C369" s="69" t="s">
        <v>451</v>
      </c>
      <c r="D369" s="69"/>
      <c r="E369" s="70">
        <f>E370</f>
        <v>2485.1999999999998</v>
      </c>
      <c r="F369" s="70"/>
      <c r="G369" s="70"/>
      <c r="H369" s="97">
        <f t="shared" si="70"/>
        <v>2485.1999999999998</v>
      </c>
      <c r="I369" s="70"/>
      <c r="J369" s="97">
        <f t="shared" si="71"/>
        <v>2485.1999999999998</v>
      </c>
    </row>
    <row r="370" spans="1:10" ht="22.5" hidden="1" customHeight="1">
      <c r="A370" s="52" t="s">
        <v>315</v>
      </c>
      <c r="B370" s="69" t="s">
        <v>105</v>
      </c>
      <c r="C370" s="69" t="s">
        <v>451</v>
      </c>
      <c r="D370" s="69" t="s">
        <v>314</v>
      </c>
      <c r="E370" s="70">
        <v>2485.1999999999998</v>
      </c>
      <c r="F370" s="70"/>
      <c r="G370" s="70"/>
      <c r="H370" s="97">
        <f t="shared" si="70"/>
        <v>2485.1999999999998</v>
      </c>
      <c r="I370" s="70"/>
      <c r="J370" s="97">
        <f t="shared" si="71"/>
        <v>2485.1999999999998</v>
      </c>
    </row>
    <row r="371" spans="1:10" s="10" customFormat="1" ht="39.75" hidden="1" customHeight="1">
      <c r="A371" s="52" t="s">
        <v>712</v>
      </c>
      <c r="B371" s="74" t="s">
        <v>105</v>
      </c>
      <c r="C371" s="74" t="s">
        <v>368</v>
      </c>
      <c r="D371" s="74"/>
      <c r="E371" s="70">
        <f>SUM(E372)</f>
        <v>8133</v>
      </c>
      <c r="F371" s="70"/>
      <c r="G371" s="101"/>
      <c r="H371" s="97">
        <f t="shared" si="70"/>
        <v>8133</v>
      </c>
      <c r="I371" s="101"/>
      <c r="J371" s="97">
        <f t="shared" si="71"/>
        <v>8133</v>
      </c>
    </row>
    <row r="372" spans="1:10" s="10" customFormat="1" ht="24.75" hidden="1" customHeight="1">
      <c r="A372" s="52" t="s">
        <v>315</v>
      </c>
      <c r="B372" s="74" t="s">
        <v>105</v>
      </c>
      <c r="C372" s="74" t="s">
        <v>368</v>
      </c>
      <c r="D372" s="74" t="s">
        <v>314</v>
      </c>
      <c r="E372" s="101">
        <v>8133</v>
      </c>
      <c r="F372" s="101"/>
      <c r="G372" s="101"/>
      <c r="H372" s="97">
        <f t="shared" si="70"/>
        <v>8133</v>
      </c>
      <c r="I372" s="101"/>
      <c r="J372" s="97">
        <f t="shared" si="71"/>
        <v>8133</v>
      </c>
    </row>
    <row r="373" spans="1:10" ht="24" customHeight="1">
      <c r="A373" s="78" t="s">
        <v>660</v>
      </c>
      <c r="B373" s="71" t="s">
        <v>659</v>
      </c>
      <c r="C373" s="71" t="s">
        <v>658</v>
      </c>
      <c r="D373" s="71"/>
      <c r="E373" s="102">
        <f>E375+E374</f>
        <v>0</v>
      </c>
      <c r="F373" s="102">
        <f t="shared" ref="F373:G373" si="73">F375+F374</f>
        <v>0</v>
      </c>
      <c r="G373" s="102">
        <f t="shared" si="73"/>
        <v>5000</v>
      </c>
      <c r="H373" s="97">
        <f t="shared" si="70"/>
        <v>5000</v>
      </c>
      <c r="I373" s="102">
        <f>I374</f>
        <v>760</v>
      </c>
      <c r="J373" s="97">
        <f t="shared" si="71"/>
        <v>5760</v>
      </c>
    </row>
    <row r="374" spans="1:10" ht="35.25" customHeight="1">
      <c r="A374" s="47" t="s">
        <v>661</v>
      </c>
      <c r="B374" s="74" t="s">
        <v>659</v>
      </c>
      <c r="C374" s="74" t="s">
        <v>658</v>
      </c>
      <c r="D374" s="71"/>
      <c r="E374" s="102"/>
      <c r="F374" s="102"/>
      <c r="G374" s="101">
        <v>1000</v>
      </c>
      <c r="H374" s="97">
        <f t="shared" si="70"/>
        <v>1000</v>
      </c>
      <c r="I374" s="101">
        <v>760</v>
      </c>
      <c r="J374" s="97">
        <f t="shared" si="71"/>
        <v>1760</v>
      </c>
    </row>
    <row r="375" spans="1:10" ht="37.5" customHeight="1">
      <c r="A375" s="47" t="s">
        <v>787</v>
      </c>
      <c r="B375" s="74" t="s">
        <v>659</v>
      </c>
      <c r="C375" s="74" t="s">
        <v>780</v>
      </c>
      <c r="D375" s="74" t="s">
        <v>662</v>
      </c>
      <c r="E375" s="98"/>
      <c r="F375" s="98"/>
      <c r="G375" s="101">
        <v>4000</v>
      </c>
      <c r="H375" s="97">
        <f t="shared" si="70"/>
        <v>4000</v>
      </c>
      <c r="I375" s="101"/>
      <c r="J375" s="97">
        <f t="shared" si="71"/>
        <v>4000</v>
      </c>
    </row>
    <row r="376" spans="1:10" ht="45.75" customHeight="1"/>
    <row r="377" spans="1:10" ht="21" customHeight="1"/>
    <row r="378" spans="1:10" ht="42.75" customHeight="1"/>
    <row r="379" spans="1:10" ht="21" customHeight="1"/>
    <row r="380" spans="1:10" ht="24.75" customHeight="1"/>
    <row r="381" spans="1:10" ht="48" customHeight="1"/>
    <row r="382" spans="1:10" ht="21" customHeight="1"/>
    <row r="383" spans="1:10" s="9" customFormat="1" ht="36.75" customHeight="1">
      <c r="A383" s="36"/>
      <c r="B383" s="36"/>
      <c r="C383" s="36"/>
      <c r="D383" s="36"/>
      <c r="E383" s="90"/>
      <c r="F383" s="90"/>
      <c r="G383" s="90"/>
      <c r="H383" s="90"/>
      <c r="I383" s="90"/>
      <c r="J383" s="90"/>
    </row>
    <row r="384" spans="1:10" s="9" customFormat="1" ht="24.75" customHeight="1">
      <c r="A384" s="36"/>
      <c r="B384" s="36"/>
      <c r="C384" s="36"/>
      <c r="D384" s="36"/>
      <c r="E384" s="90"/>
      <c r="F384" s="90"/>
      <c r="G384" s="90"/>
      <c r="H384" s="90"/>
      <c r="I384" s="90"/>
      <c r="J384" s="90"/>
    </row>
  </sheetData>
  <mergeCells count="4">
    <mergeCell ref="A8:J8"/>
    <mergeCell ref="C6:J6"/>
    <mergeCell ref="E3:K3"/>
    <mergeCell ref="E5:J5"/>
  </mergeCells>
  <phoneticPr fontId="4" type="noConversion"/>
  <pageMargins left="0.78740157480314965" right="0" top="0.39370078740157483" bottom="0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7"/>
  <sheetViews>
    <sheetView topLeftCell="A13" workbookViewId="0">
      <selection activeCell="L5" sqref="L5"/>
    </sheetView>
  </sheetViews>
  <sheetFormatPr defaultRowHeight="12.75"/>
  <cols>
    <col min="2" max="2" width="45" style="36" customWidth="1"/>
    <col min="3" max="3" width="13.28515625" style="36" customWidth="1"/>
    <col min="4" max="4" width="10.28515625" style="36" customWidth="1"/>
    <col min="5" max="5" width="8.42578125" style="36" customWidth="1"/>
    <col min="6" max="6" width="12.140625" style="90" hidden="1" customWidth="1"/>
    <col min="7" max="7" width="10.7109375" style="90" hidden="1" customWidth="1"/>
    <col min="8" max="8" width="12.28515625" style="90" customWidth="1"/>
    <col min="9" max="9" width="10.7109375" style="90" customWidth="1"/>
    <col min="10" max="10" width="15.140625" style="90" customWidth="1"/>
  </cols>
  <sheetData>
    <row r="2" spans="2:12">
      <c r="F2" s="219"/>
      <c r="J2" s="219" t="s">
        <v>842</v>
      </c>
    </row>
    <row r="3" spans="2:12" ht="66" customHeight="1">
      <c r="D3" s="206"/>
      <c r="E3" s="240" t="s">
        <v>857</v>
      </c>
      <c r="F3" s="235"/>
      <c r="G3" s="235"/>
      <c r="H3" s="235"/>
      <c r="I3" s="235"/>
      <c r="J3" s="235"/>
      <c r="K3" s="204"/>
      <c r="L3" s="204"/>
    </row>
    <row r="4" spans="2:12">
      <c r="B4" s="234" t="s">
        <v>593</v>
      </c>
      <c r="C4" s="234"/>
      <c r="D4" s="234"/>
      <c r="E4" s="234"/>
      <c r="F4" s="234"/>
      <c r="G4" s="234"/>
      <c r="H4" s="234"/>
      <c r="I4" s="234"/>
      <c r="J4" s="234"/>
    </row>
    <row r="5" spans="2:12" ht="41.25" customHeight="1">
      <c r="B5" s="83"/>
      <c r="C5" s="206"/>
      <c r="D5" s="206"/>
      <c r="E5" s="248" t="s">
        <v>731</v>
      </c>
      <c r="F5" s="249"/>
      <c r="G5" s="249"/>
      <c r="H5" s="249"/>
      <c r="I5" s="249"/>
      <c r="J5" s="249"/>
    </row>
    <row r="6" spans="2:12" ht="18" hidden="1" customHeight="1">
      <c r="B6" s="84"/>
      <c r="C6" s="84"/>
      <c r="D6" s="232"/>
      <c r="E6" s="232"/>
      <c r="F6" s="232"/>
      <c r="G6" s="232"/>
      <c r="H6" s="232"/>
      <c r="I6" s="232"/>
      <c r="J6" s="232"/>
    </row>
    <row r="7" spans="2:12" ht="18" customHeight="1">
      <c r="B7" s="84"/>
      <c r="C7" s="84"/>
      <c r="D7" s="202"/>
      <c r="E7" s="202"/>
      <c r="F7" s="110"/>
      <c r="G7" s="110"/>
      <c r="H7" s="110"/>
      <c r="I7" s="110"/>
      <c r="J7" s="110" t="s">
        <v>188</v>
      </c>
    </row>
    <row r="8" spans="2:12" ht="60.75" customHeight="1">
      <c r="B8" s="247" t="s">
        <v>746</v>
      </c>
      <c r="C8" s="247"/>
      <c r="D8" s="247"/>
      <c r="E8" s="247"/>
      <c r="F8" s="247"/>
      <c r="G8" s="247"/>
      <c r="H8" s="247"/>
      <c r="I8" s="247"/>
      <c r="J8" s="247"/>
    </row>
    <row r="9" spans="2:12" ht="18.75" customHeight="1">
      <c r="B9" s="37"/>
      <c r="C9" s="37"/>
      <c r="D9" s="37"/>
      <c r="E9" s="37"/>
      <c r="F9" s="111" t="s">
        <v>298</v>
      </c>
      <c r="G9" s="177"/>
      <c r="H9" s="177"/>
      <c r="I9" s="177"/>
      <c r="J9" s="111" t="s">
        <v>298</v>
      </c>
    </row>
    <row r="10" spans="2:12" ht="32.25" customHeight="1">
      <c r="B10" s="38" t="s">
        <v>157</v>
      </c>
      <c r="C10" s="38" t="s">
        <v>191</v>
      </c>
      <c r="D10" s="38" t="s">
        <v>133</v>
      </c>
      <c r="E10" s="38" t="s">
        <v>134</v>
      </c>
      <c r="F10" s="100" t="s">
        <v>618</v>
      </c>
      <c r="G10" s="97" t="s">
        <v>768</v>
      </c>
      <c r="H10" s="100" t="s">
        <v>618</v>
      </c>
      <c r="I10" s="97" t="s">
        <v>768</v>
      </c>
      <c r="J10" s="100" t="s">
        <v>618</v>
      </c>
    </row>
    <row r="11" spans="2:12" ht="23.25" customHeight="1">
      <c r="B11" s="24" t="s">
        <v>452</v>
      </c>
      <c r="C11" s="38"/>
      <c r="D11" s="38"/>
      <c r="E11" s="38"/>
      <c r="F11" s="97">
        <f>SUM(F211,F212,F238)</f>
        <v>954053.29999999993</v>
      </c>
      <c r="G11" s="97">
        <f>SUM(G211,G212,G238)</f>
        <v>102515.5</v>
      </c>
      <c r="H11" s="97">
        <f>F11+G11</f>
        <v>1056568.7999999998</v>
      </c>
      <c r="I11" s="97">
        <f>SUM(I211,I212,I238)</f>
        <v>22178.400000000001</v>
      </c>
      <c r="J11" s="97">
        <f>H11+I11</f>
        <v>1078747.1999999997</v>
      </c>
    </row>
    <row r="12" spans="2:12" ht="34.5" customHeight="1">
      <c r="B12" s="43" t="s">
        <v>671</v>
      </c>
      <c r="C12" s="67" t="s">
        <v>253</v>
      </c>
      <c r="D12" s="67"/>
      <c r="E12" s="67"/>
      <c r="F12" s="97">
        <f>F13</f>
        <v>11300</v>
      </c>
      <c r="G12" s="97">
        <f>G13</f>
        <v>0</v>
      </c>
      <c r="H12" s="97">
        <f t="shared" ref="H12:H75" si="0">F12+G12</f>
        <v>11300</v>
      </c>
      <c r="I12" s="97"/>
      <c r="J12" s="97">
        <f t="shared" ref="J12:J75" si="1">H12+I12</f>
        <v>11300</v>
      </c>
    </row>
    <row r="13" spans="2:12" ht="24.75" customHeight="1">
      <c r="B13" s="19" t="s">
        <v>117</v>
      </c>
      <c r="C13" s="69" t="s">
        <v>592</v>
      </c>
      <c r="D13" s="69" t="s">
        <v>220</v>
      </c>
      <c r="E13" s="69"/>
      <c r="F13" s="70">
        <f>F14+F16+F19+F21+F23</f>
        <v>11300</v>
      </c>
      <c r="G13" s="70"/>
      <c r="H13" s="97">
        <f t="shared" si="0"/>
        <v>11300</v>
      </c>
      <c r="I13" s="70"/>
      <c r="J13" s="97">
        <f t="shared" si="1"/>
        <v>11300</v>
      </c>
    </row>
    <row r="14" spans="2:12" ht="28.5" customHeight="1">
      <c r="B14" s="19" t="s">
        <v>279</v>
      </c>
      <c r="C14" s="69" t="s">
        <v>472</v>
      </c>
      <c r="D14" s="69" t="s">
        <v>310</v>
      </c>
      <c r="E14" s="69"/>
      <c r="F14" s="70">
        <f>SUM(F15)</f>
        <v>7300</v>
      </c>
      <c r="G14" s="70"/>
      <c r="H14" s="97">
        <f t="shared" si="0"/>
        <v>7300</v>
      </c>
      <c r="I14" s="70"/>
      <c r="J14" s="97">
        <f t="shared" si="1"/>
        <v>7300</v>
      </c>
    </row>
    <row r="15" spans="2:12" ht="30" customHeight="1">
      <c r="B15" s="19" t="s">
        <v>148</v>
      </c>
      <c r="C15" s="69" t="s">
        <v>472</v>
      </c>
      <c r="D15" s="69" t="s">
        <v>310</v>
      </c>
      <c r="E15" s="69" t="s">
        <v>147</v>
      </c>
      <c r="F15" s="70">
        <v>7300</v>
      </c>
      <c r="G15" s="70"/>
      <c r="H15" s="97">
        <f t="shared" si="0"/>
        <v>7300</v>
      </c>
      <c r="I15" s="70"/>
      <c r="J15" s="97">
        <f t="shared" si="1"/>
        <v>7300</v>
      </c>
    </row>
    <row r="16" spans="2:12" ht="20.25" customHeight="1">
      <c r="B16" s="33" t="s">
        <v>268</v>
      </c>
      <c r="C16" s="69" t="s">
        <v>423</v>
      </c>
      <c r="D16" s="69"/>
      <c r="E16" s="69"/>
      <c r="F16" s="70">
        <f>F17</f>
        <v>800</v>
      </c>
      <c r="G16" s="70"/>
      <c r="H16" s="97">
        <f t="shared" si="0"/>
        <v>800</v>
      </c>
      <c r="I16" s="70"/>
      <c r="J16" s="97">
        <f t="shared" si="1"/>
        <v>800</v>
      </c>
    </row>
    <row r="17" spans="2:10" ht="18" customHeight="1">
      <c r="B17" s="19" t="s">
        <v>61</v>
      </c>
      <c r="C17" s="69" t="s">
        <v>423</v>
      </c>
      <c r="D17" s="69" t="s">
        <v>325</v>
      </c>
      <c r="E17" s="69"/>
      <c r="F17" s="70">
        <f>F18</f>
        <v>800</v>
      </c>
      <c r="G17" s="70"/>
      <c r="H17" s="97">
        <f t="shared" si="0"/>
        <v>800</v>
      </c>
      <c r="I17" s="70"/>
      <c r="J17" s="97">
        <f t="shared" si="1"/>
        <v>800</v>
      </c>
    </row>
    <row r="18" spans="2:10" ht="33" customHeight="1">
      <c r="B18" s="26" t="s">
        <v>193</v>
      </c>
      <c r="C18" s="69" t="s">
        <v>423</v>
      </c>
      <c r="D18" s="69" t="s">
        <v>325</v>
      </c>
      <c r="E18" s="69" t="s">
        <v>192</v>
      </c>
      <c r="F18" s="70">
        <v>800</v>
      </c>
      <c r="G18" s="70"/>
      <c r="H18" s="97">
        <f t="shared" si="0"/>
        <v>800</v>
      </c>
      <c r="I18" s="70"/>
      <c r="J18" s="97">
        <f t="shared" si="1"/>
        <v>800</v>
      </c>
    </row>
    <row r="19" spans="2:10" ht="30.75" customHeight="1">
      <c r="B19" s="19" t="s">
        <v>269</v>
      </c>
      <c r="C19" s="69" t="s">
        <v>424</v>
      </c>
      <c r="D19" s="69"/>
      <c r="E19" s="69"/>
      <c r="F19" s="70">
        <f>SUM(F20)</f>
        <v>2600</v>
      </c>
      <c r="G19" s="70"/>
      <c r="H19" s="97">
        <f t="shared" si="0"/>
        <v>2600</v>
      </c>
      <c r="I19" s="70"/>
      <c r="J19" s="97">
        <f t="shared" si="1"/>
        <v>2600</v>
      </c>
    </row>
    <row r="20" spans="2:10" ht="21.75" customHeight="1">
      <c r="B20" s="48" t="s">
        <v>284</v>
      </c>
      <c r="C20" s="69" t="s">
        <v>424</v>
      </c>
      <c r="D20" s="69" t="s">
        <v>325</v>
      </c>
      <c r="E20" s="69" t="s">
        <v>300</v>
      </c>
      <c r="F20" s="70">
        <v>2600</v>
      </c>
      <c r="G20" s="70"/>
      <c r="H20" s="97">
        <f t="shared" si="0"/>
        <v>2600</v>
      </c>
      <c r="I20" s="70"/>
      <c r="J20" s="97">
        <f t="shared" si="1"/>
        <v>2600</v>
      </c>
    </row>
    <row r="21" spans="2:10" ht="21" customHeight="1">
      <c r="B21" s="49" t="s">
        <v>481</v>
      </c>
      <c r="C21" s="69" t="s">
        <v>479</v>
      </c>
      <c r="D21" s="69" t="s">
        <v>325</v>
      </c>
      <c r="E21" s="69"/>
      <c r="F21" s="70">
        <v>100</v>
      </c>
      <c r="G21" s="70"/>
      <c r="H21" s="97">
        <f t="shared" si="0"/>
        <v>100</v>
      </c>
      <c r="I21" s="70"/>
      <c r="J21" s="97">
        <f t="shared" si="1"/>
        <v>100</v>
      </c>
    </row>
    <row r="22" spans="2:10" ht="37.5" customHeight="1">
      <c r="B22" s="26" t="s">
        <v>193</v>
      </c>
      <c r="C22" s="69" t="s">
        <v>479</v>
      </c>
      <c r="D22" s="69" t="s">
        <v>325</v>
      </c>
      <c r="E22" s="69" t="s">
        <v>192</v>
      </c>
      <c r="F22" s="70">
        <v>100</v>
      </c>
      <c r="G22" s="70"/>
      <c r="H22" s="97">
        <f t="shared" si="0"/>
        <v>100</v>
      </c>
      <c r="I22" s="70"/>
      <c r="J22" s="97">
        <f t="shared" si="1"/>
        <v>100</v>
      </c>
    </row>
    <row r="23" spans="2:10" ht="22.5" customHeight="1">
      <c r="B23" s="49" t="s">
        <v>617</v>
      </c>
      <c r="C23" s="69" t="s">
        <v>616</v>
      </c>
      <c r="D23" s="69" t="s">
        <v>325</v>
      </c>
      <c r="E23" s="69"/>
      <c r="F23" s="70">
        <f>F24</f>
        <v>500</v>
      </c>
      <c r="G23" s="70"/>
      <c r="H23" s="97">
        <f t="shared" si="0"/>
        <v>500</v>
      </c>
      <c r="I23" s="70"/>
      <c r="J23" s="97">
        <f t="shared" si="1"/>
        <v>500</v>
      </c>
    </row>
    <row r="24" spans="2:10" ht="27" customHeight="1">
      <c r="B24" s="26" t="s">
        <v>193</v>
      </c>
      <c r="C24" s="69" t="s">
        <v>616</v>
      </c>
      <c r="D24" s="69" t="s">
        <v>325</v>
      </c>
      <c r="E24" s="69" t="s">
        <v>192</v>
      </c>
      <c r="F24" s="70">
        <v>500</v>
      </c>
      <c r="G24" s="70"/>
      <c r="H24" s="97">
        <f t="shared" si="0"/>
        <v>500</v>
      </c>
      <c r="I24" s="70"/>
      <c r="J24" s="97">
        <f t="shared" si="1"/>
        <v>500</v>
      </c>
    </row>
    <row r="25" spans="2:10" ht="42.75" customHeight="1">
      <c r="B25" s="46" t="s">
        <v>698</v>
      </c>
      <c r="C25" s="67" t="s">
        <v>250</v>
      </c>
      <c r="D25" s="66" t="s">
        <v>309</v>
      </c>
      <c r="E25" s="67"/>
      <c r="F25" s="97">
        <f>F26</f>
        <v>900</v>
      </c>
      <c r="G25" s="97"/>
      <c r="H25" s="97">
        <f t="shared" si="0"/>
        <v>900</v>
      </c>
      <c r="I25" s="97"/>
      <c r="J25" s="97">
        <f t="shared" si="1"/>
        <v>900</v>
      </c>
    </row>
    <row r="26" spans="2:10" ht="30" customHeight="1">
      <c r="B26" s="19" t="s">
        <v>401</v>
      </c>
      <c r="C26" s="69" t="s">
        <v>402</v>
      </c>
      <c r="D26" s="68"/>
      <c r="E26" s="69"/>
      <c r="F26" s="70">
        <f>F27</f>
        <v>900</v>
      </c>
      <c r="G26" s="70"/>
      <c r="H26" s="97">
        <f t="shared" si="0"/>
        <v>900</v>
      </c>
      <c r="I26" s="70"/>
      <c r="J26" s="97">
        <f t="shared" si="1"/>
        <v>900</v>
      </c>
    </row>
    <row r="27" spans="2:10" ht="30" customHeight="1">
      <c r="B27" s="26" t="s">
        <v>4</v>
      </c>
      <c r="C27" s="69" t="s">
        <v>445</v>
      </c>
      <c r="D27" s="68"/>
      <c r="E27" s="69"/>
      <c r="F27" s="70">
        <v>900</v>
      </c>
      <c r="G27" s="70"/>
      <c r="H27" s="97">
        <f t="shared" si="0"/>
        <v>900</v>
      </c>
      <c r="I27" s="70"/>
      <c r="J27" s="97">
        <f t="shared" si="1"/>
        <v>900</v>
      </c>
    </row>
    <row r="28" spans="2:10" ht="32.25" customHeight="1">
      <c r="B28" s="40" t="s">
        <v>699</v>
      </c>
      <c r="C28" s="67" t="s">
        <v>344</v>
      </c>
      <c r="D28" s="67"/>
      <c r="E28" s="69"/>
      <c r="F28" s="97">
        <f>SUM(F29,F36)</f>
        <v>98042.400000000009</v>
      </c>
      <c r="G28" s="97">
        <f>SUM(G29,G36)</f>
        <v>4623</v>
      </c>
      <c r="H28" s="97">
        <f t="shared" si="0"/>
        <v>102665.40000000001</v>
      </c>
      <c r="I28" s="97"/>
      <c r="J28" s="97">
        <f t="shared" si="1"/>
        <v>102665.40000000001</v>
      </c>
    </row>
    <row r="29" spans="2:10" ht="31.5" customHeight="1">
      <c r="B29" s="40" t="s">
        <v>5</v>
      </c>
      <c r="C29" s="67" t="s">
        <v>345</v>
      </c>
      <c r="D29" s="67"/>
      <c r="E29" s="67"/>
      <c r="F29" s="97">
        <f>F30</f>
        <v>28274.3</v>
      </c>
      <c r="G29" s="97">
        <f>G30</f>
        <v>0</v>
      </c>
      <c r="H29" s="97">
        <f t="shared" si="0"/>
        <v>28274.3</v>
      </c>
      <c r="I29" s="97"/>
      <c r="J29" s="97">
        <f t="shared" si="1"/>
        <v>28274.3</v>
      </c>
    </row>
    <row r="30" spans="2:10" ht="23.25" customHeight="1">
      <c r="B30" s="47" t="s">
        <v>441</v>
      </c>
      <c r="C30" s="69" t="s">
        <v>442</v>
      </c>
      <c r="D30" s="67"/>
      <c r="E30" s="67"/>
      <c r="F30" s="70">
        <f>SUM(F31)+F34+F35</f>
        <v>28274.3</v>
      </c>
      <c r="G30" s="97"/>
      <c r="H30" s="97">
        <f t="shared" si="0"/>
        <v>28274.3</v>
      </c>
      <c r="I30" s="97"/>
      <c r="J30" s="97">
        <f t="shared" si="1"/>
        <v>28274.3</v>
      </c>
    </row>
    <row r="31" spans="2:10" ht="27" customHeight="1">
      <c r="B31" s="26" t="s">
        <v>6</v>
      </c>
      <c r="C31" s="69" t="s">
        <v>443</v>
      </c>
      <c r="D31" s="69"/>
      <c r="E31" s="69"/>
      <c r="F31" s="70">
        <f>F32</f>
        <v>20867</v>
      </c>
      <c r="G31" s="70"/>
      <c r="H31" s="97">
        <f t="shared" si="0"/>
        <v>20867</v>
      </c>
      <c r="I31" s="70"/>
      <c r="J31" s="97">
        <f t="shared" si="1"/>
        <v>20867</v>
      </c>
    </row>
    <row r="32" spans="2:10" ht="19.5" customHeight="1">
      <c r="B32" s="33" t="s">
        <v>163</v>
      </c>
      <c r="C32" s="69" t="s">
        <v>443</v>
      </c>
      <c r="D32" s="69" t="s">
        <v>162</v>
      </c>
      <c r="E32" s="69"/>
      <c r="F32" s="70">
        <f>F33</f>
        <v>20867</v>
      </c>
      <c r="G32" s="70"/>
      <c r="H32" s="97">
        <f t="shared" si="0"/>
        <v>20867</v>
      </c>
      <c r="I32" s="70"/>
      <c r="J32" s="97">
        <f t="shared" si="1"/>
        <v>20867</v>
      </c>
    </row>
    <row r="33" spans="2:10" ht="27.75" customHeight="1">
      <c r="B33" s="26" t="s">
        <v>292</v>
      </c>
      <c r="C33" s="69" t="s">
        <v>443</v>
      </c>
      <c r="D33" s="69" t="s">
        <v>466</v>
      </c>
      <c r="E33" s="69" t="s">
        <v>536</v>
      </c>
      <c r="F33" s="70">
        <v>20867</v>
      </c>
      <c r="G33" s="70"/>
      <c r="H33" s="97">
        <f t="shared" si="0"/>
        <v>20867</v>
      </c>
      <c r="I33" s="70"/>
      <c r="J33" s="97">
        <f t="shared" si="1"/>
        <v>20867</v>
      </c>
    </row>
    <row r="34" spans="2:10" ht="20.25" customHeight="1">
      <c r="B34" s="26" t="s">
        <v>649</v>
      </c>
      <c r="C34" s="69" t="s">
        <v>747</v>
      </c>
      <c r="D34" s="69" t="s">
        <v>466</v>
      </c>
      <c r="E34" s="69" t="s">
        <v>605</v>
      </c>
      <c r="F34" s="98">
        <v>7406.3</v>
      </c>
      <c r="G34" s="70"/>
      <c r="H34" s="97">
        <f t="shared" si="0"/>
        <v>7406.3</v>
      </c>
      <c r="I34" s="70"/>
      <c r="J34" s="97">
        <f t="shared" si="1"/>
        <v>7406.3</v>
      </c>
    </row>
    <row r="35" spans="2:10" ht="27.75" customHeight="1">
      <c r="B35" s="26" t="s">
        <v>603</v>
      </c>
      <c r="C35" s="75" t="s">
        <v>748</v>
      </c>
      <c r="D35" s="69" t="s">
        <v>466</v>
      </c>
      <c r="E35" s="69" t="s">
        <v>605</v>
      </c>
      <c r="F35" s="70">
        <v>1</v>
      </c>
      <c r="G35" s="70"/>
      <c r="H35" s="97">
        <f t="shared" si="0"/>
        <v>1</v>
      </c>
      <c r="I35" s="70"/>
      <c r="J35" s="97">
        <f t="shared" si="1"/>
        <v>1</v>
      </c>
    </row>
    <row r="36" spans="2:10" ht="42.75" customHeight="1">
      <c r="B36" s="40" t="s">
        <v>34</v>
      </c>
      <c r="C36" s="67" t="s">
        <v>371</v>
      </c>
      <c r="D36" s="67"/>
      <c r="E36" s="67"/>
      <c r="F36" s="97">
        <f>F37+F47+F53+F59+F62</f>
        <v>69768.100000000006</v>
      </c>
      <c r="G36" s="97">
        <f>G37+G47+G53+G59+G62</f>
        <v>4623</v>
      </c>
      <c r="H36" s="97">
        <f t="shared" si="0"/>
        <v>74391.100000000006</v>
      </c>
      <c r="I36" s="97"/>
      <c r="J36" s="97">
        <f t="shared" si="1"/>
        <v>74391.100000000006</v>
      </c>
    </row>
    <row r="37" spans="2:10" ht="30" customHeight="1">
      <c r="B37" s="26" t="s">
        <v>496</v>
      </c>
      <c r="C37" s="69" t="s">
        <v>432</v>
      </c>
      <c r="D37" s="69"/>
      <c r="E37" s="69"/>
      <c r="F37" s="97">
        <f>SUM(F38)</f>
        <v>35878.800000000003</v>
      </c>
      <c r="G37" s="97">
        <f>SUM(G38)</f>
        <v>3823</v>
      </c>
      <c r="H37" s="97">
        <f t="shared" si="0"/>
        <v>39701.800000000003</v>
      </c>
      <c r="I37" s="97"/>
      <c r="J37" s="97">
        <f t="shared" si="1"/>
        <v>39701.800000000003</v>
      </c>
    </row>
    <row r="38" spans="2:10" ht="23.25" customHeight="1">
      <c r="B38" s="19" t="s">
        <v>100</v>
      </c>
      <c r="C38" s="69" t="s">
        <v>432</v>
      </c>
      <c r="D38" s="69" t="s">
        <v>101</v>
      </c>
      <c r="E38" s="69"/>
      <c r="F38" s="70">
        <f>F39+F41</f>
        <v>35878.800000000003</v>
      </c>
      <c r="G38" s="70">
        <f>G39+G41</f>
        <v>3823</v>
      </c>
      <c r="H38" s="97">
        <f t="shared" si="0"/>
        <v>39701.800000000003</v>
      </c>
      <c r="I38" s="70"/>
      <c r="J38" s="97">
        <f t="shared" si="1"/>
        <v>39701.800000000003</v>
      </c>
    </row>
    <row r="39" spans="2:10" ht="31.5" customHeight="1">
      <c r="B39" s="47" t="s">
        <v>278</v>
      </c>
      <c r="C39" s="69" t="s">
        <v>439</v>
      </c>
      <c r="D39" s="69" t="s">
        <v>102</v>
      </c>
      <c r="E39" s="69"/>
      <c r="F39" s="70">
        <f>SUM(F40)</f>
        <v>27019</v>
      </c>
      <c r="G39" s="70">
        <f>G40</f>
        <v>3123</v>
      </c>
      <c r="H39" s="97">
        <f t="shared" si="0"/>
        <v>30142</v>
      </c>
      <c r="I39" s="70"/>
      <c r="J39" s="97">
        <f t="shared" si="1"/>
        <v>30142</v>
      </c>
    </row>
    <row r="40" spans="2:10" ht="23.25" customHeight="1">
      <c r="B40" s="26" t="s">
        <v>145</v>
      </c>
      <c r="C40" s="69" t="s">
        <v>439</v>
      </c>
      <c r="D40" s="69" t="s">
        <v>102</v>
      </c>
      <c r="E40" s="69" t="s">
        <v>536</v>
      </c>
      <c r="F40" s="70">
        <v>27019</v>
      </c>
      <c r="G40" s="70">
        <v>3123</v>
      </c>
      <c r="H40" s="97">
        <f t="shared" si="0"/>
        <v>30142</v>
      </c>
      <c r="I40" s="70"/>
      <c r="J40" s="97">
        <f t="shared" si="1"/>
        <v>30142</v>
      </c>
    </row>
    <row r="41" spans="2:10" ht="19.5" customHeight="1">
      <c r="B41" s="19" t="s">
        <v>290</v>
      </c>
      <c r="C41" s="69" t="s">
        <v>440</v>
      </c>
      <c r="D41" s="69" t="s">
        <v>102</v>
      </c>
      <c r="E41" s="69"/>
      <c r="F41" s="70">
        <f>F42+F43+F44+F45+F46</f>
        <v>8859.7999999999993</v>
      </c>
      <c r="G41" s="70">
        <f>G42+G43+G44+G45+G46</f>
        <v>700</v>
      </c>
      <c r="H41" s="97">
        <f t="shared" si="0"/>
        <v>9559.7999999999993</v>
      </c>
      <c r="I41" s="70"/>
      <c r="J41" s="97">
        <f t="shared" si="1"/>
        <v>9559.7999999999993</v>
      </c>
    </row>
    <row r="42" spans="2:10" ht="24" customHeight="1">
      <c r="B42" s="26" t="s">
        <v>145</v>
      </c>
      <c r="C42" s="69" t="s">
        <v>440</v>
      </c>
      <c r="D42" s="69" t="s">
        <v>102</v>
      </c>
      <c r="E42" s="69" t="s">
        <v>536</v>
      </c>
      <c r="F42" s="70">
        <v>8000</v>
      </c>
      <c r="G42" s="70">
        <v>700</v>
      </c>
      <c r="H42" s="97">
        <f t="shared" si="0"/>
        <v>8700</v>
      </c>
      <c r="I42" s="70"/>
      <c r="J42" s="97">
        <f t="shared" si="1"/>
        <v>8700</v>
      </c>
    </row>
    <row r="43" spans="2:10" ht="24" hidden="1" customHeight="1">
      <c r="B43" s="26"/>
      <c r="C43" s="69"/>
      <c r="D43" s="68"/>
      <c r="E43" s="69"/>
      <c r="F43" s="70"/>
      <c r="G43" s="70"/>
      <c r="H43" s="97">
        <f t="shared" si="0"/>
        <v>0</v>
      </c>
      <c r="I43" s="70"/>
      <c r="J43" s="97">
        <f t="shared" si="1"/>
        <v>0</v>
      </c>
    </row>
    <row r="44" spans="2:10" ht="24" hidden="1" customHeight="1">
      <c r="B44" s="26"/>
      <c r="C44" s="69"/>
      <c r="D44" s="69"/>
      <c r="E44" s="69"/>
      <c r="F44" s="70"/>
      <c r="G44" s="70"/>
      <c r="H44" s="97">
        <f t="shared" si="0"/>
        <v>0</v>
      </c>
      <c r="I44" s="70"/>
      <c r="J44" s="97">
        <f t="shared" si="1"/>
        <v>0</v>
      </c>
    </row>
    <row r="45" spans="2:10" ht="24" customHeight="1">
      <c r="B45" s="26" t="s">
        <v>649</v>
      </c>
      <c r="C45" s="69" t="s">
        <v>643</v>
      </c>
      <c r="D45" s="69" t="s">
        <v>102</v>
      </c>
      <c r="E45" s="69" t="s">
        <v>605</v>
      </c>
      <c r="F45" s="70">
        <v>858.8</v>
      </c>
      <c r="G45" s="70"/>
      <c r="H45" s="97">
        <f t="shared" si="0"/>
        <v>858.8</v>
      </c>
      <c r="I45" s="70"/>
      <c r="J45" s="97">
        <f t="shared" si="1"/>
        <v>858.8</v>
      </c>
    </row>
    <row r="46" spans="2:10" ht="24" customHeight="1">
      <c r="B46" s="26" t="s">
        <v>603</v>
      </c>
      <c r="C46" s="69" t="s">
        <v>644</v>
      </c>
      <c r="D46" s="69" t="s">
        <v>102</v>
      </c>
      <c r="E46" s="69" t="s">
        <v>605</v>
      </c>
      <c r="F46" s="70">
        <v>1</v>
      </c>
      <c r="G46" s="70"/>
      <c r="H46" s="97">
        <f t="shared" si="0"/>
        <v>1</v>
      </c>
      <c r="I46" s="70"/>
      <c r="J46" s="97">
        <f t="shared" si="1"/>
        <v>1</v>
      </c>
    </row>
    <row r="47" spans="2:10" ht="24" customHeight="1">
      <c r="B47" s="26" t="s">
        <v>497</v>
      </c>
      <c r="C47" s="69" t="s">
        <v>446</v>
      </c>
      <c r="D47" s="69"/>
      <c r="E47" s="69"/>
      <c r="F47" s="97">
        <f>SUM(F50)+F51+F52</f>
        <v>7494.9</v>
      </c>
      <c r="G47" s="70"/>
      <c r="H47" s="97">
        <f t="shared" si="0"/>
        <v>7494.9</v>
      </c>
      <c r="I47" s="70"/>
      <c r="J47" s="97">
        <f t="shared" si="1"/>
        <v>7494.9</v>
      </c>
    </row>
    <row r="48" spans="2:10" ht="24.75" customHeight="1">
      <c r="B48" s="19" t="s">
        <v>100</v>
      </c>
      <c r="C48" s="69" t="s">
        <v>446</v>
      </c>
      <c r="D48" s="69" t="s">
        <v>101</v>
      </c>
      <c r="E48" s="69"/>
      <c r="F48" s="70">
        <f>F49</f>
        <v>5620</v>
      </c>
      <c r="G48" s="70"/>
      <c r="H48" s="97">
        <f t="shared" si="0"/>
        <v>5620</v>
      </c>
      <c r="I48" s="70"/>
      <c r="J48" s="97">
        <f t="shared" si="1"/>
        <v>5620</v>
      </c>
    </row>
    <row r="49" spans="2:10" ht="19.5" customHeight="1">
      <c r="B49" s="19" t="s">
        <v>290</v>
      </c>
      <c r="C49" s="69" t="s">
        <v>446</v>
      </c>
      <c r="D49" s="69" t="s">
        <v>102</v>
      </c>
      <c r="E49" s="69"/>
      <c r="F49" s="70">
        <f>F50</f>
        <v>5620</v>
      </c>
      <c r="G49" s="70"/>
      <c r="H49" s="97">
        <f t="shared" si="0"/>
        <v>5620</v>
      </c>
      <c r="I49" s="70"/>
      <c r="J49" s="97">
        <f t="shared" si="1"/>
        <v>5620</v>
      </c>
    </row>
    <row r="50" spans="2:10" ht="25.5" customHeight="1">
      <c r="B50" s="26" t="s">
        <v>145</v>
      </c>
      <c r="C50" s="69" t="s">
        <v>446</v>
      </c>
      <c r="D50" s="69" t="s">
        <v>102</v>
      </c>
      <c r="E50" s="69" t="s">
        <v>536</v>
      </c>
      <c r="F50" s="70">
        <v>5620</v>
      </c>
      <c r="G50" s="70"/>
      <c r="H50" s="97">
        <f t="shared" si="0"/>
        <v>5620</v>
      </c>
      <c r="I50" s="70"/>
      <c r="J50" s="97">
        <f t="shared" si="1"/>
        <v>5620</v>
      </c>
    </row>
    <row r="51" spans="2:10" ht="25.5" customHeight="1">
      <c r="B51" s="26" t="s">
        <v>649</v>
      </c>
      <c r="C51" s="69" t="s">
        <v>755</v>
      </c>
      <c r="D51" s="69" t="s">
        <v>102</v>
      </c>
      <c r="E51" s="69" t="s">
        <v>605</v>
      </c>
      <c r="F51" s="70">
        <v>1873.9</v>
      </c>
      <c r="G51" s="70"/>
      <c r="H51" s="97">
        <f t="shared" si="0"/>
        <v>1873.9</v>
      </c>
      <c r="I51" s="70"/>
      <c r="J51" s="97">
        <f t="shared" si="1"/>
        <v>1873.9</v>
      </c>
    </row>
    <row r="52" spans="2:10" ht="25.5" customHeight="1">
      <c r="B52" s="26" t="s">
        <v>603</v>
      </c>
      <c r="C52" s="69" t="s">
        <v>757</v>
      </c>
      <c r="D52" s="69" t="s">
        <v>102</v>
      </c>
      <c r="E52" s="69" t="s">
        <v>605</v>
      </c>
      <c r="F52" s="70">
        <v>1</v>
      </c>
      <c r="G52" s="70"/>
      <c r="H52" s="97">
        <f t="shared" si="0"/>
        <v>1</v>
      </c>
      <c r="I52" s="70"/>
      <c r="J52" s="97">
        <f t="shared" si="1"/>
        <v>1</v>
      </c>
    </row>
    <row r="53" spans="2:10" ht="27" customHeight="1">
      <c r="B53" s="26" t="s">
        <v>498</v>
      </c>
      <c r="C53" s="69" t="s">
        <v>435</v>
      </c>
      <c r="D53" s="69"/>
      <c r="E53" s="69"/>
      <c r="F53" s="97">
        <f>F54</f>
        <v>19200</v>
      </c>
      <c r="G53" s="97">
        <f>G54</f>
        <v>800</v>
      </c>
      <c r="H53" s="97">
        <f t="shared" si="0"/>
        <v>20000</v>
      </c>
      <c r="I53" s="97"/>
      <c r="J53" s="97">
        <f t="shared" si="1"/>
        <v>20000</v>
      </c>
    </row>
    <row r="54" spans="2:10" ht="24.75" customHeight="1">
      <c r="B54" s="19" t="s">
        <v>100</v>
      </c>
      <c r="C54" s="69" t="s">
        <v>435</v>
      </c>
      <c r="D54" s="69" t="s">
        <v>101</v>
      </c>
      <c r="E54" s="69"/>
      <c r="F54" s="70">
        <f>F55</f>
        <v>19200</v>
      </c>
      <c r="G54" s="70">
        <f>G55</f>
        <v>800</v>
      </c>
      <c r="H54" s="97">
        <f t="shared" si="0"/>
        <v>20000</v>
      </c>
      <c r="I54" s="70"/>
      <c r="J54" s="97">
        <f t="shared" si="1"/>
        <v>20000</v>
      </c>
    </row>
    <row r="55" spans="2:10" ht="19.5" customHeight="1">
      <c r="B55" s="19" t="s">
        <v>290</v>
      </c>
      <c r="C55" s="69" t="s">
        <v>435</v>
      </c>
      <c r="D55" s="69" t="s">
        <v>102</v>
      </c>
      <c r="E55" s="69"/>
      <c r="F55" s="70">
        <f>F56+F57+F58</f>
        <v>19200</v>
      </c>
      <c r="G55" s="70">
        <f>G56+G57+G58</f>
        <v>800</v>
      </c>
      <c r="H55" s="97">
        <f t="shared" si="0"/>
        <v>20000</v>
      </c>
      <c r="I55" s="70"/>
      <c r="J55" s="97">
        <f t="shared" si="1"/>
        <v>20000</v>
      </c>
    </row>
    <row r="56" spans="2:10" ht="25.5" customHeight="1">
      <c r="B56" s="26" t="s">
        <v>145</v>
      </c>
      <c r="C56" s="69" t="s">
        <v>435</v>
      </c>
      <c r="D56" s="69" t="s">
        <v>102</v>
      </c>
      <c r="E56" s="69" t="s">
        <v>536</v>
      </c>
      <c r="F56" s="70">
        <v>19200</v>
      </c>
      <c r="G56" s="70">
        <v>800</v>
      </c>
      <c r="H56" s="97">
        <f t="shared" si="0"/>
        <v>20000</v>
      </c>
      <c r="I56" s="70"/>
      <c r="J56" s="97">
        <f t="shared" si="1"/>
        <v>20000</v>
      </c>
    </row>
    <row r="57" spans="2:10" ht="25.5" hidden="1" customHeight="1">
      <c r="B57" s="26" t="s">
        <v>649</v>
      </c>
      <c r="C57" s="69" t="s">
        <v>634</v>
      </c>
      <c r="D57" s="69" t="s">
        <v>102</v>
      </c>
      <c r="E57" s="69" t="s">
        <v>605</v>
      </c>
      <c r="F57" s="70"/>
      <c r="G57" s="70"/>
      <c r="H57" s="97">
        <f t="shared" si="0"/>
        <v>0</v>
      </c>
      <c r="I57" s="70"/>
      <c r="J57" s="97">
        <f t="shared" si="1"/>
        <v>0</v>
      </c>
    </row>
    <row r="58" spans="2:10" ht="25.5" hidden="1" customHeight="1">
      <c r="B58" s="26" t="s">
        <v>603</v>
      </c>
      <c r="C58" s="69" t="s">
        <v>604</v>
      </c>
      <c r="D58" s="69" t="s">
        <v>102</v>
      </c>
      <c r="E58" s="69" t="s">
        <v>605</v>
      </c>
      <c r="F58" s="70"/>
      <c r="G58" s="70"/>
      <c r="H58" s="97">
        <f t="shared" si="0"/>
        <v>0</v>
      </c>
      <c r="I58" s="70"/>
      <c r="J58" s="97">
        <f t="shared" si="1"/>
        <v>0</v>
      </c>
    </row>
    <row r="59" spans="2:10" ht="33" customHeight="1">
      <c r="B59" s="24" t="s">
        <v>550</v>
      </c>
      <c r="C59" s="67" t="s">
        <v>551</v>
      </c>
      <c r="D59" s="67" t="s">
        <v>103</v>
      </c>
      <c r="E59" s="67"/>
      <c r="F59" s="97">
        <f>F60</f>
        <v>5935</v>
      </c>
      <c r="G59" s="97"/>
      <c r="H59" s="97">
        <f t="shared" si="0"/>
        <v>5935</v>
      </c>
      <c r="I59" s="97"/>
      <c r="J59" s="97">
        <f t="shared" si="1"/>
        <v>5935</v>
      </c>
    </row>
    <row r="60" spans="2:10" ht="29.25" customHeight="1">
      <c r="B60" s="26" t="s">
        <v>552</v>
      </c>
      <c r="C60" s="69" t="s">
        <v>551</v>
      </c>
      <c r="D60" s="69" t="s">
        <v>103</v>
      </c>
      <c r="E60" s="69"/>
      <c r="F60" s="70">
        <f>F61</f>
        <v>5935</v>
      </c>
      <c r="G60" s="70"/>
      <c r="H60" s="97">
        <f t="shared" si="0"/>
        <v>5935</v>
      </c>
      <c r="I60" s="70"/>
      <c r="J60" s="97">
        <f t="shared" si="1"/>
        <v>5935</v>
      </c>
    </row>
    <row r="61" spans="2:10" ht="25.5" customHeight="1">
      <c r="B61" s="26" t="s">
        <v>145</v>
      </c>
      <c r="C61" s="69" t="s">
        <v>551</v>
      </c>
      <c r="D61" s="69" t="s">
        <v>103</v>
      </c>
      <c r="E61" s="69" t="s">
        <v>536</v>
      </c>
      <c r="F61" s="70">
        <v>5935</v>
      </c>
      <c r="G61" s="70"/>
      <c r="H61" s="97">
        <f t="shared" si="0"/>
        <v>5935</v>
      </c>
      <c r="I61" s="70"/>
      <c r="J61" s="97">
        <f t="shared" si="1"/>
        <v>5935</v>
      </c>
    </row>
    <row r="62" spans="2:10" ht="33.75" customHeight="1">
      <c r="B62" s="40" t="s">
        <v>696</v>
      </c>
      <c r="C62" s="69" t="s">
        <v>609</v>
      </c>
      <c r="D62" s="69" t="s">
        <v>103</v>
      </c>
      <c r="E62" s="69"/>
      <c r="F62" s="97">
        <f>F63+F64</f>
        <v>1259.4000000000001</v>
      </c>
      <c r="G62" s="70"/>
      <c r="H62" s="97">
        <f t="shared" si="0"/>
        <v>1259.4000000000001</v>
      </c>
      <c r="I62" s="70"/>
      <c r="J62" s="97">
        <f t="shared" si="1"/>
        <v>1259.4000000000001</v>
      </c>
    </row>
    <row r="63" spans="2:10" ht="32.25" customHeight="1">
      <c r="B63" s="19" t="s">
        <v>611</v>
      </c>
      <c r="C63" s="69" t="s">
        <v>608</v>
      </c>
      <c r="D63" s="69" t="s">
        <v>103</v>
      </c>
      <c r="E63" s="69" t="s">
        <v>192</v>
      </c>
      <c r="F63" s="70">
        <v>1258.4000000000001</v>
      </c>
      <c r="G63" s="70"/>
      <c r="H63" s="97">
        <f t="shared" si="0"/>
        <v>1258.4000000000001</v>
      </c>
      <c r="I63" s="70"/>
      <c r="J63" s="97">
        <f t="shared" si="1"/>
        <v>1258.4000000000001</v>
      </c>
    </row>
    <row r="64" spans="2:10" ht="32.25" customHeight="1">
      <c r="B64" s="19" t="s">
        <v>612</v>
      </c>
      <c r="C64" s="69" t="s">
        <v>610</v>
      </c>
      <c r="D64" s="69" t="s">
        <v>103</v>
      </c>
      <c r="E64" s="69" t="s">
        <v>192</v>
      </c>
      <c r="F64" s="70">
        <v>1</v>
      </c>
      <c r="G64" s="70"/>
      <c r="H64" s="97">
        <f t="shared" si="0"/>
        <v>1</v>
      </c>
      <c r="I64" s="70"/>
      <c r="J64" s="97">
        <f t="shared" si="1"/>
        <v>1</v>
      </c>
    </row>
    <row r="65" spans="2:10" ht="45.75" hidden="1" customHeight="1">
      <c r="B65" s="17" t="s">
        <v>690</v>
      </c>
      <c r="C65" s="67" t="s">
        <v>709</v>
      </c>
      <c r="D65" s="67"/>
      <c r="E65" s="69"/>
      <c r="F65" s="97">
        <f>SUM(F66)</f>
        <v>100</v>
      </c>
      <c r="G65" s="70"/>
      <c r="H65" s="97">
        <f t="shared" si="0"/>
        <v>100</v>
      </c>
      <c r="I65" s="70"/>
      <c r="J65" s="97">
        <f t="shared" si="1"/>
        <v>100</v>
      </c>
    </row>
    <row r="66" spans="2:10" ht="32.25" hidden="1" customHeight="1">
      <c r="B66" s="47" t="s">
        <v>520</v>
      </c>
      <c r="C66" s="69" t="s">
        <v>516</v>
      </c>
      <c r="D66" s="69" t="s">
        <v>309</v>
      </c>
      <c r="E66" s="69"/>
      <c r="F66" s="70">
        <f>SUM(F67)</f>
        <v>100</v>
      </c>
      <c r="G66" s="70"/>
      <c r="H66" s="97">
        <f t="shared" si="0"/>
        <v>100</v>
      </c>
      <c r="I66" s="70"/>
      <c r="J66" s="97">
        <f t="shared" si="1"/>
        <v>100</v>
      </c>
    </row>
    <row r="67" spans="2:10" ht="27.75" hidden="1" customHeight="1">
      <c r="B67" s="26" t="s">
        <v>193</v>
      </c>
      <c r="C67" s="69" t="s">
        <v>516</v>
      </c>
      <c r="D67" s="69" t="s">
        <v>309</v>
      </c>
      <c r="E67" s="69" t="s">
        <v>192</v>
      </c>
      <c r="F67" s="70">
        <v>100</v>
      </c>
      <c r="G67" s="70"/>
      <c r="H67" s="97">
        <f t="shared" si="0"/>
        <v>100</v>
      </c>
      <c r="I67" s="70"/>
      <c r="J67" s="97">
        <f t="shared" si="1"/>
        <v>100</v>
      </c>
    </row>
    <row r="68" spans="2:10" ht="39" hidden="1" customHeight="1">
      <c r="B68" s="46" t="s">
        <v>700</v>
      </c>
      <c r="C68" s="67" t="s">
        <v>246</v>
      </c>
      <c r="D68" s="67"/>
      <c r="E68" s="67"/>
      <c r="F68" s="97">
        <f>SUM(F69)</f>
        <v>590</v>
      </c>
      <c r="G68" s="97"/>
      <c r="H68" s="97">
        <f t="shared" si="0"/>
        <v>590</v>
      </c>
      <c r="I68" s="97"/>
      <c r="J68" s="97">
        <f t="shared" si="1"/>
        <v>590</v>
      </c>
    </row>
    <row r="69" spans="2:10" ht="32.25" hidden="1" customHeight="1">
      <c r="B69" s="45" t="s">
        <v>376</v>
      </c>
      <c r="C69" s="69" t="s">
        <v>389</v>
      </c>
      <c r="D69" s="67"/>
      <c r="E69" s="67"/>
      <c r="F69" s="70">
        <f>SUM(F70)</f>
        <v>590</v>
      </c>
      <c r="G69" s="97"/>
      <c r="H69" s="97">
        <f t="shared" si="0"/>
        <v>590</v>
      </c>
      <c r="I69" s="97"/>
      <c r="J69" s="97">
        <f t="shared" si="1"/>
        <v>590</v>
      </c>
    </row>
    <row r="70" spans="2:10" ht="42" hidden="1" customHeight="1">
      <c r="B70" s="48" t="s">
        <v>704</v>
      </c>
      <c r="C70" s="69" t="s">
        <v>390</v>
      </c>
      <c r="D70" s="69"/>
      <c r="E70" s="69"/>
      <c r="F70" s="70">
        <f>SUM(F71)</f>
        <v>590</v>
      </c>
      <c r="G70" s="70"/>
      <c r="H70" s="97">
        <f t="shared" si="0"/>
        <v>590</v>
      </c>
      <c r="I70" s="70"/>
      <c r="J70" s="97">
        <f t="shared" si="1"/>
        <v>590</v>
      </c>
    </row>
    <row r="71" spans="2:10" ht="43.5" hidden="1" customHeight="1">
      <c r="B71" s="26" t="s">
        <v>193</v>
      </c>
      <c r="C71" s="69" t="s">
        <v>390</v>
      </c>
      <c r="D71" s="69" t="s">
        <v>54</v>
      </c>
      <c r="E71" s="69" t="s">
        <v>192</v>
      </c>
      <c r="F71" s="70">
        <v>590</v>
      </c>
      <c r="G71" s="70"/>
      <c r="H71" s="97">
        <f t="shared" si="0"/>
        <v>590</v>
      </c>
      <c r="I71" s="70"/>
      <c r="J71" s="97">
        <f t="shared" si="1"/>
        <v>590</v>
      </c>
    </row>
    <row r="72" spans="2:10" ht="42.75" hidden="1" customHeight="1">
      <c r="B72" s="46" t="s">
        <v>692</v>
      </c>
      <c r="C72" s="67" t="s">
        <v>247</v>
      </c>
      <c r="D72" s="67"/>
      <c r="E72" s="67"/>
      <c r="F72" s="97">
        <f>SUM(F73)</f>
        <v>35</v>
      </c>
      <c r="G72" s="97"/>
      <c r="H72" s="97">
        <f t="shared" si="0"/>
        <v>35</v>
      </c>
      <c r="I72" s="97"/>
      <c r="J72" s="97">
        <f t="shared" si="1"/>
        <v>35</v>
      </c>
    </row>
    <row r="73" spans="2:10" ht="38.25" hidden="1" customHeight="1">
      <c r="B73" s="45" t="s">
        <v>375</v>
      </c>
      <c r="C73" s="69" t="s">
        <v>391</v>
      </c>
      <c r="D73" s="67"/>
      <c r="E73" s="67"/>
      <c r="F73" s="70">
        <f>SUM(F74)</f>
        <v>35</v>
      </c>
      <c r="G73" s="97"/>
      <c r="H73" s="97">
        <f t="shared" si="0"/>
        <v>35</v>
      </c>
      <c r="I73" s="97"/>
      <c r="J73" s="97">
        <f t="shared" si="1"/>
        <v>35</v>
      </c>
    </row>
    <row r="74" spans="2:10" ht="42.75" hidden="1" customHeight="1">
      <c r="B74" s="48" t="s">
        <v>705</v>
      </c>
      <c r="C74" s="69" t="s">
        <v>392</v>
      </c>
      <c r="D74" s="69"/>
      <c r="E74" s="69"/>
      <c r="F74" s="70">
        <f>SUM(F75)</f>
        <v>35</v>
      </c>
      <c r="G74" s="70"/>
      <c r="H74" s="97">
        <f t="shared" si="0"/>
        <v>35</v>
      </c>
      <c r="I74" s="70"/>
      <c r="J74" s="97">
        <f t="shared" si="1"/>
        <v>35</v>
      </c>
    </row>
    <row r="75" spans="2:10" ht="32.25" hidden="1" customHeight="1">
      <c r="B75" s="26" t="s">
        <v>193</v>
      </c>
      <c r="C75" s="69" t="s">
        <v>392</v>
      </c>
      <c r="D75" s="69" t="s">
        <v>54</v>
      </c>
      <c r="E75" s="69" t="s">
        <v>544</v>
      </c>
      <c r="F75" s="70">
        <v>35</v>
      </c>
      <c r="G75" s="70"/>
      <c r="H75" s="97">
        <f t="shared" si="0"/>
        <v>35</v>
      </c>
      <c r="I75" s="70"/>
      <c r="J75" s="97">
        <f t="shared" si="1"/>
        <v>35</v>
      </c>
    </row>
    <row r="76" spans="2:10" ht="48" hidden="1" customHeight="1">
      <c r="B76" s="46" t="s">
        <v>706</v>
      </c>
      <c r="C76" s="67" t="s">
        <v>372</v>
      </c>
      <c r="D76" s="67"/>
      <c r="E76" s="67"/>
      <c r="F76" s="97">
        <f>SUM(F77)</f>
        <v>50</v>
      </c>
      <c r="G76" s="97"/>
      <c r="H76" s="97">
        <f t="shared" ref="H76:H139" si="2">F76+G76</f>
        <v>50</v>
      </c>
      <c r="I76" s="97"/>
      <c r="J76" s="97">
        <f t="shared" ref="J76:J139" si="3">H76+I76</f>
        <v>50</v>
      </c>
    </row>
    <row r="77" spans="2:10" ht="42" hidden="1" customHeight="1">
      <c r="B77" s="45" t="s">
        <v>377</v>
      </c>
      <c r="C77" s="69" t="s">
        <v>449</v>
      </c>
      <c r="D77" s="67"/>
      <c r="E77" s="67"/>
      <c r="F77" s="70">
        <f>SUM(F78)</f>
        <v>50</v>
      </c>
      <c r="G77" s="97"/>
      <c r="H77" s="97">
        <f t="shared" si="2"/>
        <v>50</v>
      </c>
      <c r="I77" s="97"/>
      <c r="J77" s="97">
        <f t="shared" si="3"/>
        <v>50</v>
      </c>
    </row>
    <row r="78" spans="2:10" ht="50.25" hidden="1" customHeight="1">
      <c r="B78" s="48" t="s">
        <v>701</v>
      </c>
      <c r="C78" s="69" t="s">
        <v>444</v>
      </c>
      <c r="D78" s="69"/>
      <c r="E78" s="69"/>
      <c r="F78" s="70">
        <f>SUM(F79)</f>
        <v>50</v>
      </c>
      <c r="G78" s="70"/>
      <c r="H78" s="97">
        <f t="shared" si="2"/>
        <v>50</v>
      </c>
      <c r="I78" s="70"/>
      <c r="J78" s="97">
        <f t="shared" si="3"/>
        <v>50</v>
      </c>
    </row>
    <row r="79" spans="2:10" ht="36" hidden="1" customHeight="1">
      <c r="B79" s="26" t="s">
        <v>193</v>
      </c>
      <c r="C79" s="69" t="s">
        <v>444</v>
      </c>
      <c r="D79" s="69" t="s">
        <v>54</v>
      </c>
      <c r="E79" s="69" t="s">
        <v>544</v>
      </c>
      <c r="F79" s="70">
        <v>50</v>
      </c>
      <c r="G79" s="70"/>
      <c r="H79" s="97">
        <f t="shared" si="2"/>
        <v>50</v>
      </c>
      <c r="I79" s="70"/>
      <c r="J79" s="97">
        <f t="shared" si="3"/>
        <v>50</v>
      </c>
    </row>
    <row r="80" spans="2:10" ht="38.25" hidden="1" customHeight="1">
      <c r="B80" s="46" t="s">
        <v>702</v>
      </c>
      <c r="C80" s="67" t="s">
        <v>249</v>
      </c>
      <c r="D80" s="67"/>
      <c r="E80" s="67"/>
      <c r="F80" s="97">
        <f>SUM(F81)</f>
        <v>50</v>
      </c>
      <c r="G80" s="97"/>
      <c r="H80" s="97">
        <f t="shared" si="2"/>
        <v>50</v>
      </c>
      <c r="I80" s="97"/>
      <c r="J80" s="97">
        <f t="shared" si="3"/>
        <v>50</v>
      </c>
    </row>
    <row r="81" spans="2:10" ht="52.5" hidden="1" customHeight="1">
      <c r="B81" s="45" t="s">
        <v>378</v>
      </c>
      <c r="C81" s="69" t="s">
        <v>393</v>
      </c>
      <c r="D81" s="67"/>
      <c r="E81" s="67"/>
      <c r="F81" s="70">
        <f>SUM(F82)</f>
        <v>50</v>
      </c>
      <c r="G81" s="97"/>
      <c r="H81" s="97">
        <f t="shared" si="2"/>
        <v>50</v>
      </c>
      <c r="I81" s="97"/>
      <c r="J81" s="97">
        <f t="shared" si="3"/>
        <v>50</v>
      </c>
    </row>
    <row r="82" spans="2:10" ht="42" hidden="1" customHeight="1">
      <c r="B82" s="48" t="s">
        <v>703</v>
      </c>
      <c r="C82" s="69" t="s">
        <v>394</v>
      </c>
      <c r="D82" s="69"/>
      <c r="E82" s="69"/>
      <c r="F82" s="70">
        <f>SUM(F83)</f>
        <v>50</v>
      </c>
      <c r="G82" s="70"/>
      <c r="H82" s="97">
        <f t="shared" si="2"/>
        <v>50</v>
      </c>
      <c r="I82" s="70"/>
      <c r="J82" s="97">
        <f t="shared" si="3"/>
        <v>50</v>
      </c>
    </row>
    <row r="83" spans="2:10" ht="36.75" hidden="1" customHeight="1">
      <c r="B83" s="26" t="s">
        <v>193</v>
      </c>
      <c r="C83" s="69" t="s">
        <v>394</v>
      </c>
      <c r="D83" s="69" t="s">
        <v>54</v>
      </c>
      <c r="E83" s="69" t="s">
        <v>544</v>
      </c>
      <c r="F83" s="70">
        <v>50</v>
      </c>
      <c r="G83" s="70"/>
      <c r="H83" s="97">
        <f t="shared" si="2"/>
        <v>50</v>
      </c>
      <c r="I83" s="70"/>
      <c r="J83" s="97">
        <f t="shared" si="3"/>
        <v>50</v>
      </c>
    </row>
    <row r="84" spans="2:10" ht="47.25" hidden="1" customHeight="1">
      <c r="B84" s="43" t="s">
        <v>672</v>
      </c>
      <c r="C84" s="67" t="s">
        <v>262</v>
      </c>
      <c r="D84" s="67"/>
      <c r="E84" s="69"/>
      <c r="F84" s="97">
        <f>SUM(F86)</f>
        <v>6352</v>
      </c>
      <c r="G84" s="70"/>
      <c r="H84" s="97">
        <f t="shared" si="2"/>
        <v>6352</v>
      </c>
      <c r="I84" s="70"/>
      <c r="J84" s="97">
        <f t="shared" si="3"/>
        <v>6352</v>
      </c>
    </row>
    <row r="85" spans="2:10" ht="39" hidden="1" customHeight="1">
      <c r="B85" s="45" t="s">
        <v>380</v>
      </c>
      <c r="C85" s="69" t="s">
        <v>387</v>
      </c>
      <c r="D85" s="69"/>
      <c r="E85" s="69"/>
      <c r="F85" s="70">
        <f>SUM(F86)</f>
        <v>6352</v>
      </c>
      <c r="G85" s="70"/>
      <c r="H85" s="97">
        <f t="shared" si="2"/>
        <v>6352</v>
      </c>
      <c r="I85" s="70"/>
      <c r="J85" s="97">
        <f t="shared" si="3"/>
        <v>6352</v>
      </c>
    </row>
    <row r="86" spans="2:10" ht="35.25" hidden="1" customHeight="1">
      <c r="B86" s="47" t="s">
        <v>179</v>
      </c>
      <c r="C86" s="69" t="s">
        <v>388</v>
      </c>
      <c r="D86" s="69"/>
      <c r="E86" s="69"/>
      <c r="F86" s="70">
        <f>SUM(F87)</f>
        <v>6352</v>
      </c>
      <c r="G86" s="70"/>
      <c r="H86" s="97">
        <f t="shared" si="2"/>
        <v>6352</v>
      </c>
      <c r="I86" s="70"/>
      <c r="J86" s="97">
        <f t="shared" si="3"/>
        <v>6352</v>
      </c>
    </row>
    <row r="87" spans="2:10" ht="38.25" hidden="1" customHeight="1">
      <c r="B87" s="33" t="s">
        <v>158</v>
      </c>
      <c r="C87" s="69" t="s">
        <v>388</v>
      </c>
      <c r="D87" s="69" t="s">
        <v>159</v>
      </c>
      <c r="E87" s="69"/>
      <c r="F87" s="70">
        <f>SUM(F88)</f>
        <v>6352</v>
      </c>
      <c r="G87" s="70"/>
      <c r="H87" s="97">
        <f t="shared" si="2"/>
        <v>6352</v>
      </c>
      <c r="I87" s="70"/>
      <c r="J87" s="97">
        <f t="shared" si="3"/>
        <v>6352</v>
      </c>
    </row>
    <row r="88" spans="2:10" ht="37.5" hidden="1" customHeight="1">
      <c r="B88" s="33" t="s">
        <v>150</v>
      </c>
      <c r="C88" s="69" t="s">
        <v>388</v>
      </c>
      <c r="D88" s="69" t="s">
        <v>194</v>
      </c>
      <c r="E88" s="69"/>
      <c r="F88" s="70">
        <f>SUM(F89:F90)</f>
        <v>6352</v>
      </c>
      <c r="G88" s="70"/>
      <c r="H88" s="97">
        <f t="shared" si="2"/>
        <v>6352</v>
      </c>
      <c r="I88" s="70"/>
      <c r="J88" s="97">
        <f t="shared" si="3"/>
        <v>6352</v>
      </c>
    </row>
    <row r="89" spans="2:10" ht="24" hidden="1" customHeight="1">
      <c r="B89" s="19" t="s">
        <v>146</v>
      </c>
      <c r="C89" s="69" t="s">
        <v>388</v>
      </c>
      <c r="D89" s="69" t="s">
        <v>194</v>
      </c>
      <c r="E89" s="69" t="s">
        <v>143</v>
      </c>
      <c r="F89" s="70">
        <v>5010</v>
      </c>
      <c r="G89" s="70"/>
      <c r="H89" s="97">
        <f t="shared" si="2"/>
        <v>5010</v>
      </c>
      <c r="I89" s="70"/>
      <c r="J89" s="97">
        <f t="shared" si="3"/>
        <v>5010</v>
      </c>
    </row>
    <row r="90" spans="2:10" ht="32.25" hidden="1" customHeight="1">
      <c r="B90" s="19" t="s">
        <v>193</v>
      </c>
      <c r="C90" s="69" t="s">
        <v>388</v>
      </c>
      <c r="D90" s="74" t="s">
        <v>194</v>
      </c>
      <c r="E90" s="74" t="s">
        <v>192</v>
      </c>
      <c r="F90" s="101">
        <v>1342</v>
      </c>
      <c r="G90" s="101"/>
      <c r="H90" s="97">
        <f t="shared" si="2"/>
        <v>1342</v>
      </c>
      <c r="I90" s="101"/>
      <c r="J90" s="97">
        <f t="shared" si="3"/>
        <v>1342</v>
      </c>
    </row>
    <row r="91" spans="2:10" ht="40.5" customHeight="1">
      <c r="B91" s="43" t="s">
        <v>675</v>
      </c>
      <c r="C91" s="67" t="s">
        <v>266</v>
      </c>
      <c r="D91" s="67"/>
      <c r="E91" s="69"/>
      <c r="F91" s="97">
        <f>F92+F98+F107+F114+F121+F125</f>
        <v>539553.89999999991</v>
      </c>
      <c r="G91" s="97">
        <f>G92+G98+G107+G114+G121+G125</f>
        <v>26169.200000000004</v>
      </c>
      <c r="H91" s="97">
        <f t="shared" si="2"/>
        <v>565723.09999999986</v>
      </c>
      <c r="I91" s="97"/>
      <c r="J91" s="97">
        <f t="shared" si="3"/>
        <v>565723.09999999986</v>
      </c>
    </row>
    <row r="92" spans="2:10" ht="30" customHeight="1">
      <c r="B92" s="17" t="s">
        <v>14</v>
      </c>
      <c r="C92" s="67" t="s">
        <v>267</v>
      </c>
      <c r="D92" s="67"/>
      <c r="E92" s="67"/>
      <c r="F92" s="97">
        <f>F93</f>
        <v>169932</v>
      </c>
      <c r="G92" s="97">
        <f>G93</f>
        <v>9338.6</v>
      </c>
      <c r="H92" s="97">
        <f t="shared" si="2"/>
        <v>179270.6</v>
      </c>
      <c r="I92" s="97"/>
      <c r="J92" s="97">
        <f t="shared" si="3"/>
        <v>179270.6</v>
      </c>
    </row>
    <row r="93" spans="2:10" ht="31.5" customHeight="1">
      <c r="B93" s="47" t="s">
        <v>385</v>
      </c>
      <c r="C93" s="67" t="s">
        <v>408</v>
      </c>
      <c r="D93" s="67"/>
      <c r="E93" s="67"/>
      <c r="F93" s="97">
        <f>F94+F96</f>
        <v>169932</v>
      </c>
      <c r="G93" s="97">
        <f>G94+G96</f>
        <v>9338.6</v>
      </c>
      <c r="H93" s="97">
        <f t="shared" si="2"/>
        <v>179270.6</v>
      </c>
      <c r="I93" s="97"/>
      <c r="J93" s="97">
        <f t="shared" si="3"/>
        <v>179270.6</v>
      </c>
    </row>
    <row r="94" spans="2:10" ht="67.5" customHeight="1">
      <c r="B94" s="47" t="s">
        <v>275</v>
      </c>
      <c r="C94" s="69" t="s">
        <v>409</v>
      </c>
      <c r="D94" s="69" t="s">
        <v>336</v>
      </c>
      <c r="E94" s="67"/>
      <c r="F94" s="70">
        <f>F95</f>
        <v>91621</v>
      </c>
      <c r="G94" s="70">
        <f>G95</f>
        <v>9338.6</v>
      </c>
      <c r="H94" s="97">
        <f t="shared" si="2"/>
        <v>100959.6</v>
      </c>
      <c r="I94" s="70"/>
      <c r="J94" s="97">
        <f t="shared" si="3"/>
        <v>100959.6</v>
      </c>
    </row>
    <row r="95" spans="2:10" ht="26.25" customHeight="1">
      <c r="B95" s="19" t="s">
        <v>527</v>
      </c>
      <c r="C95" s="69" t="s">
        <v>409</v>
      </c>
      <c r="D95" s="69" t="s">
        <v>336</v>
      </c>
      <c r="E95" s="69" t="s">
        <v>536</v>
      </c>
      <c r="F95" s="70">
        <v>91621</v>
      </c>
      <c r="G95" s="70">
        <v>9338.6</v>
      </c>
      <c r="H95" s="97">
        <f t="shared" si="2"/>
        <v>100959.6</v>
      </c>
      <c r="I95" s="70"/>
      <c r="J95" s="97">
        <f t="shared" si="3"/>
        <v>100959.6</v>
      </c>
    </row>
    <row r="96" spans="2:10" ht="38.25" customHeight="1">
      <c r="B96" s="47" t="s">
        <v>339</v>
      </c>
      <c r="C96" s="69" t="s">
        <v>517</v>
      </c>
      <c r="D96" s="69"/>
      <c r="E96" s="69"/>
      <c r="F96" s="70">
        <f>F97</f>
        <v>78311</v>
      </c>
      <c r="G96" s="70"/>
      <c r="H96" s="97">
        <f t="shared" si="2"/>
        <v>78311</v>
      </c>
      <c r="I96" s="70"/>
      <c r="J96" s="97">
        <f t="shared" si="3"/>
        <v>78311</v>
      </c>
    </row>
    <row r="97" spans="2:10" ht="18.75" customHeight="1">
      <c r="B97" s="19" t="s">
        <v>527</v>
      </c>
      <c r="C97" s="69" t="s">
        <v>454</v>
      </c>
      <c r="D97" s="69" t="s">
        <v>336</v>
      </c>
      <c r="E97" s="69" t="s">
        <v>536</v>
      </c>
      <c r="F97" s="70">
        <v>78311</v>
      </c>
      <c r="G97" s="70"/>
      <c r="H97" s="97">
        <f t="shared" si="2"/>
        <v>78311</v>
      </c>
      <c r="I97" s="70"/>
      <c r="J97" s="97">
        <f t="shared" si="3"/>
        <v>78311</v>
      </c>
    </row>
    <row r="98" spans="2:10" ht="20.25" customHeight="1">
      <c r="B98" s="40" t="s">
        <v>202</v>
      </c>
      <c r="C98" s="67" t="s">
        <v>346</v>
      </c>
      <c r="D98" s="67"/>
      <c r="E98" s="67"/>
      <c r="F98" s="97">
        <f>F99</f>
        <v>310995.69999999995</v>
      </c>
      <c r="G98" s="97">
        <f>G99</f>
        <v>16830.600000000002</v>
      </c>
      <c r="H98" s="97">
        <f t="shared" si="2"/>
        <v>327826.29999999993</v>
      </c>
      <c r="I98" s="97"/>
      <c r="J98" s="97">
        <f t="shared" si="3"/>
        <v>327826.29999999993</v>
      </c>
    </row>
    <row r="99" spans="2:10" ht="44.25" customHeight="1">
      <c r="B99" s="47" t="s">
        <v>386</v>
      </c>
      <c r="C99" s="69" t="s">
        <v>411</v>
      </c>
      <c r="D99" s="67"/>
      <c r="E99" s="67"/>
      <c r="F99" s="70">
        <f>SUM(F100,F102)</f>
        <v>310995.69999999995</v>
      </c>
      <c r="G99" s="70">
        <f>SUM(G100,G102)</f>
        <v>16830.600000000002</v>
      </c>
      <c r="H99" s="97">
        <f t="shared" si="2"/>
        <v>327826.29999999993</v>
      </c>
      <c r="I99" s="70"/>
      <c r="J99" s="97">
        <f t="shared" si="3"/>
        <v>327826.29999999993</v>
      </c>
    </row>
    <row r="100" spans="2:10" ht="91.5" customHeight="1">
      <c r="B100" s="47" t="s">
        <v>276</v>
      </c>
      <c r="C100" s="69" t="s">
        <v>412</v>
      </c>
      <c r="D100" s="69" t="s">
        <v>337</v>
      </c>
      <c r="E100" s="67"/>
      <c r="F100" s="70">
        <f>SUM(F101:F101)</f>
        <v>161279</v>
      </c>
      <c r="G100" s="70">
        <f>SUM(G101:G101)</f>
        <v>16472.7</v>
      </c>
      <c r="H100" s="97">
        <f t="shared" si="2"/>
        <v>177751.7</v>
      </c>
      <c r="I100" s="70"/>
      <c r="J100" s="97">
        <f t="shared" si="3"/>
        <v>177751.7</v>
      </c>
    </row>
    <row r="101" spans="2:10" ht="23.25" customHeight="1">
      <c r="B101" s="19" t="s">
        <v>527</v>
      </c>
      <c r="C101" s="69" t="s">
        <v>412</v>
      </c>
      <c r="D101" s="69" t="s">
        <v>337</v>
      </c>
      <c r="E101" s="69" t="s">
        <v>536</v>
      </c>
      <c r="F101" s="70">
        <v>161279</v>
      </c>
      <c r="G101" s="97">
        <v>16472.7</v>
      </c>
      <c r="H101" s="97">
        <f t="shared" si="2"/>
        <v>177751.7</v>
      </c>
      <c r="I101" s="97"/>
      <c r="J101" s="97">
        <f t="shared" si="3"/>
        <v>177751.7</v>
      </c>
    </row>
    <row r="102" spans="2:10" ht="42" customHeight="1">
      <c r="B102" s="47" t="s">
        <v>277</v>
      </c>
      <c r="C102" s="69" t="s">
        <v>413</v>
      </c>
      <c r="D102" s="69" t="s">
        <v>337</v>
      </c>
      <c r="E102" s="69"/>
      <c r="F102" s="70">
        <f>SUM(F103)+F104+F105+F106</f>
        <v>149716.69999999998</v>
      </c>
      <c r="G102" s="70">
        <f>SUM(G103)+G104+G105+G106</f>
        <v>357.9</v>
      </c>
      <c r="H102" s="97">
        <f t="shared" si="2"/>
        <v>150074.59999999998</v>
      </c>
      <c r="I102" s="70"/>
      <c r="J102" s="97">
        <f t="shared" si="3"/>
        <v>150074.59999999998</v>
      </c>
    </row>
    <row r="103" spans="2:10" ht="29.25" customHeight="1">
      <c r="B103" s="19" t="s">
        <v>527</v>
      </c>
      <c r="C103" s="69" t="s">
        <v>413</v>
      </c>
      <c r="D103" s="69" t="s">
        <v>337</v>
      </c>
      <c r="E103" s="69" t="s">
        <v>536</v>
      </c>
      <c r="F103" s="70">
        <v>108524</v>
      </c>
      <c r="G103" s="70">
        <v>200</v>
      </c>
      <c r="H103" s="97">
        <f t="shared" si="2"/>
        <v>108724</v>
      </c>
      <c r="I103" s="70"/>
      <c r="J103" s="97">
        <f t="shared" si="3"/>
        <v>108724</v>
      </c>
    </row>
    <row r="104" spans="2:10" ht="29.25" customHeight="1">
      <c r="B104" s="35" t="s">
        <v>735</v>
      </c>
      <c r="C104" s="69" t="s">
        <v>736</v>
      </c>
      <c r="D104" s="69"/>
      <c r="E104" s="69"/>
      <c r="F104" s="98">
        <v>17186.400000000001</v>
      </c>
      <c r="G104" s="70"/>
      <c r="H104" s="97">
        <f t="shared" si="2"/>
        <v>17186.400000000001</v>
      </c>
      <c r="I104" s="70"/>
      <c r="J104" s="97">
        <f t="shared" si="3"/>
        <v>17186.400000000001</v>
      </c>
    </row>
    <row r="105" spans="2:10" ht="29.25" customHeight="1">
      <c r="B105" s="35" t="s">
        <v>737</v>
      </c>
      <c r="C105" s="69" t="s">
        <v>738</v>
      </c>
      <c r="D105" s="69"/>
      <c r="E105" s="69"/>
      <c r="F105" s="98">
        <v>17156.3</v>
      </c>
      <c r="G105" s="70">
        <v>157.9</v>
      </c>
      <c r="H105" s="97">
        <f t="shared" si="2"/>
        <v>17314.2</v>
      </c>
      <c r="I105" s="70"/>
      <c r="J105" s="97">
        <f t="shared" si="3"/>
        <v>17314.2</v>
      </c>
    </row>
    <row r="106" spans="2:10" ht="29.25" customHeight="1">
      <c r="B106" s="35" t="s">
        <v>739</v>
      </c>
      <c r="C106" s="69" t="s">
        <v>740</v>
      </c>
      <c r="D106" s="69"/>
      <c r="E106" s="69"/>
      <c r="F106" s="98">
        <v>6850</v>
      </c>
      <c r="G106" s="70"/>
      <c r="H106" s="97">
        <f t="shared" si="2"/>
        <v>6850</v>
      </c>
      <c r="I106" s="70"/>
      <c r="J106" s="97">
        <f t="shared" si="3"/>
        <v>6850</v>
      </c>
    </row>
    <row r="107" spans="2:10" ht="29.25" customHeight="1">
      <c r="B107" s="24" t="s">
        <v>203</v>
      </c>
      <c r="C107" s="67" t="s">
        <v>347</v>
      </c>
      <c r="D107" s="67"/>
      <c r="E107" s="67"/>
      <c r="F107" s="97">
        <f>SUM(F108)</f>
        <v>43608</v>
      </c>
      <c r="G107" s="97"/>
      <c r="H107" s="97">
        <f t="shared" si="2"/>
        <v>43608</v>
      </c>
      <c r="I107" s="97"/>
      <c r="J107" s="97">
        <f t="shared" si="3"/>
        <v>43608</v>
      </c>
    </row>
    <row r="108" spans="2:10" ht="30" customHeight="1">
      <c r="B108" s="19" t="s">
        <v>374</v>
      </c>
      <c r="C108" s="69" t="s">
        <v>414</v>
      </c>
      <c r="D108" s="69"/>
      <c r="E108" s="69"/>
      <c r="F108" s="70">
        <f>F109+F111</f>
        <v>43608</v>
      </c>
      <c r="G108" s="70"/>
      <c r="H108" s="97">
        <f t="shared" si="2"/>
        <v>43608</v>
      </c>
      <c r="I108" s="70"/>
      <c r="J108" s="97">
        <f t="shared" si="3"/>
        <v>43608</v>
      </c>
    </row>
    <row r="109" spans="2:10" ht="32.25" customHeight="1">
      <c r="B109" s="47" t="s">
        <v>539</v>
      </c>
      <c r="C109" s="69" t="s">
        <v>415</v>
      </c>
      <c r="D109" s="69" t="s">
        <v>466</v>
      </c>
      <c r="E109" s="69"/>
      <c r="F109" s="70">
        <f>F110</f>
        <v>20971</v>
      </c>
      <c r="G109" s="70"/>
      <c r="H109" s="97">
        <f t="shared" si="2"/>
        <v>20971</v>
      </c>
      <c r="I109" s="70"/>
      <c r="J109" s="97">
        <f t="shared" si="3"/>
        <v>20971</v>
      </c>
    </row>
    <row r="110" spans="2:10" ht="25.5" customHeight="1">
      <c r="B110" s="19" t="s">
        <v>527</v>
      </c>
      <c r="C110" s="69" t="s">
        <v>415</v>
      </c>
      <c r="D110" s="69" t="s">
        <v>466</v>
      </c>
      <c r="E110" s="69" t="s">
        <v>536</v>
      </c>
      <c r="F110" s="70">
        <v>20971</v>
      </c>
      <c r="G110" s="70"/>
      <c r="H110" s="97">
        <f t="shared" si="2"/>
        <v>20971</v>
      </c>
      <c r="I110" s="70"/>
      <c r="J110" s="97">
        <f t="shared" si="3"/>
        <v>20971</v>
      </c>
    </row>
    <row r="111" spans="2:10" ht="33" customHeight="1">
      <c r="B111" s="47" t="s">
        <v>538</v>
      </c>
      <c r="C111" s="69" t="s">
        <v>415</v>
      </c>
      <c r="D111" s="69" t="s">
        <v>466</v>
      </c>
      <c r="E111" s="69"/>
      <c r="F111" s="70">
        <f>F112+F113</f>
        <v>22637</v>
      </c>
      <c r="G111" s="70"/>
      <c r="H111" s="97">
        <f t="shared" si="2"/>
        <v>22637</v>
      </c>
      <c r="I111" s="70"/>
      <c r="J111" s="97">
        <f t="shared" si="3"/>
        <v>22637</v>
      </c>
    </row>
    <row r="112" spans="2:10" ht="22.5" customHeight="1">
      <c r="B112" s="19" t="s">
        <v>527</v>
      </c>
      <c r="C112" s="69" t="s">
        <v>537</v>
      </c>
      <c r="D112" s="69" t="s">
        <v>466</v>
      </c>
      <c r="E112" s="69" t="s">
        <v>536</v>
      </c>
      <c r="F112" s="70">
        <v>20845</v>
      </c>
      <c r="G112" s="70"/>
      <c r="H112" s="97">
        <f t="shared" si="2"/>
        <v>20845</v>
      </c>
      <c r="I112" s="70"/>
      <c r="J112" s="97">
        <f t="shared" si="3"/>
        <v>20845</v>
      </c>
    </row>
    <row r="113" spans="2:10" ht="27.75" customHeight="1">
      <c r="B113" s="26" t="s">
        <v>713</v>
      </c>
      <c r="C113" s="80" t="s">
        <v>640</v>
      </c>
      <c r="D113" s="69" t="s">
        <v>466</v>
      </c>
      <c r="E113" s="69" t="s">
        <v>536</v>
      </c>
      <c r="F113" s="70">
        <v>1792</v>
      </c>
      <c r="G113" s="70"/>
      <c r="H113" s="97">
        <f t="shared" si="2"/>
        <v>1792</v>
      </c>
      <c r="I113" s="70"/>
      <c r="J113" s="97">
        <f t="shared" si="3"/>
        <v>1792</v>
      </c>
    </row>
    <row r="114" spans="2:10" ht="38.25" hidden="1">
      <c r="B114" s="24" t="s">
        <v>676</v>
      </c>
      <c r="C114" s="67" t="s">
        <v>349</v>
      </c>
      <c r="D114" s="67"/>
      <c r="E114" s="67"/>
      <c r="F114" s="97">
        <f>SUM(F116)</f>
        <v>9942</v>
      </c>
      <c r="G114" s="97"/>
      <c r="H114" s="97">
        <f t="shared" si="2"/>
        <v>9942</v>
      </c>
      <c r="I114" s="97"/>
      <c r="J114" s="97">
        <f t="shared" si="3"/>
        <v>9942</v>
      </c>
    </row>
    <row r="115" spans="2:10" ht="33" hidden="1" customHeight="1">
      <c r="B115" s="19" t="s">
        <v>418</v>
      </c>
      <c r="C115" s="69" t="s">
        <v>448</v>
      </c>
      <c r="D115" s="69"/>
      <c r="E115" s="69"/>
      <c r="F115" s="70">
        <f>SUM(F116)</f>
        <v>9942</v>
      </c>
      <c r="G115" s="70"/>
      <c r="H115" s="97">
        <f t="shared" si="2"/>
        <v>9942</v>
      </c>
      <c r="I115" s="70"/>
      <c r="J115" s="97">
        <f t="shared" si="3"/>
        <v>9942</v>
      </c>
    </row>
    <row r="116" spans="2:10" ht="47.25" hidden="1" customHeight="1">
      <c r="B116" s="19" t="s">
        <v>518</v>
      </c>
      <c r="C116" s="69" t="s">
        <v>419</v>
      </c>
      <c r="D116" s="69"/>
      <c r="E116" s="69"/>
      <c r="F116" s="70">
        <f>SUM(F119:F120)</f>
        <v>9942</v>
      </c>
      <c r="G116" s="70"/>
      <c r="H116" s="97">
        <f t="shared" si="2"/>
        <v>9942</v>
      </c>
      <c r="I116" s="70"/>
      <c r="J116" s="97">
        <f t="shared" si="3"/>
        <v>9942</v>
      </c>
    </row>
    <row r="117" spans="2:10" ht="23.25" hidden="1" customHeight="1">
      <c r="B117" s="33" t="s">
        <v>163</v>
      </c>
      <c r="C117" s="69" t="s">
        <v>350</v>
      </c>
      <c r="D117" s="69" t="s">
        <v>162</v>
      </c>
      <c r="E117" s="69"/>
      <c r="F117" s="70">
        <f>SUM(F118)</f>
        <v>9942</v>
      </c>
      <c r="G117" s="70"/>
      <c r="H117" s="97">
        <f t="shared" si="2"/>
        <v>9942</v>
      </c>
      <c r="I117" s="70"/>
      <c r="J117" s="97">
        <f t="shared" si="3"/>
        <v>9942</v>
      </c>
    </row>
    <row r="118" spans="2:10" ht="24" hidden="1" customHeight="1">
      <c r="B118" s="19" t="s">
        <v>77</v>
      </c>
      <c r="C118" s="69" t="s">
        <v>350</v>
      </c>
      <c r="D118" s="69" t="s">
        <v>53</v>
      </c>
      <c r="E118" s="69"/>
      <c r="F118" s="70">
        <f>SUM(F119:F120)</f>
        <v>9942</v>
      </c>
      <c r="G118" s="70"/>
      <c r="H118" s="97">
        <f t="shared" si="2"/>
        <v>9942</v>
      </c>
      <c r="I118" s="70"/>
      <c r="J118" s="97">
        <f t="shared" si="3"/>
        <v>9942</v>
      </c>
    </row>
    <row r="119" spans="2:10" ht="20.25" hidden="1" customHeight="1">
      <c r="B119" s="47" t="s">
        <v>146</v>
      </c>
      <c r="C119" s="69" t="s">
        <v>350</v>
      </c>
      <c r="D119" s="69" t="s">
        <v>53</v>
      </c>
      <c r="E119" s="69" t="s">
        <v>143</v>
      </c>
      <c r="F119" s="70">
        <v>7906</v>
      </c>
      <c r="G119" s="70"/>
      <c r="H119" s="97">
        <f t="shared" si="2"/>
        <v>7906</v>
      </c>
      <c r="I119" s="70"/>
      <c r="J119" s="97">
        <f t="shared" si="3"/>
        <v>7906</v>
      </c>
    </row>
    <row r="120" spans="2:10" ht="30" hidden="1" customHeight="1">
      <c r="B120" s="19" t="s">
        <v>193</v>
      </c>
      <c r="C120" s="69" t="s">
        <v>350</v>
      </c>
      <c r="D120" s="69" t="s">
        <v>53</v>
      </c>
      <c r="E120" s="69" t="s">
        <v>192</v>
      </c>
      <c r="F120" s="70">
        <v>2036</v>
      </c>
      <c r="G120" s="70"/>
      <c r="H120" s="97">
        <f t="shared" si="2"/>
        <v>2036</v>
      </c>
      <c r="I120" s="70"/>
      <c r="J120" s="97">
        <f t="shared" si="3"/>
        <v>2036</v>
      </c>
    </row>
    <row r="121" spans="2:10" ht="20.25" hidden="1" customHeight="1">
      <c r="B121" s="157" t="s">
        <v>12</v>
      </c>
      <c r="C121" s="67" t="s">
        <v>360</v>
      </c>
      <c r="D121" s="67" t="s">
        <v>98</v>
      </c>
      <c r="E121" s="67"/>
      <c r="F121" s="97">
        <f>SUM(F123)</f>
        <v>1876.2</v>
      </c>
      <c r="G121" s="97"/>
      <c r="H121" s="97">
        <f t="shared" si="2"/>
        <v>1876.2</v>
      </c>
      <c r="I121" s="97"/>
      <c r="J121" s="97">
        <f t="shared" si="3"/>
        <v>1876.2</v>
      </c>
    </row>
    <row r="122" spans="2:10" ht="30.75" hidden="1" customHeight="1">
      <c r="B122" s="35" t="s">
        <v>427</v>
      </c>
      <c r="C122" s="69" t="s">
        <v>428</v>
      </c>
      <c r="D122" s="69" t="s">
        <v>98</v>
      </c>
      <c r="E122" s="69"/>
      <c r="F122" s="70">
        <f>F123</f>
        <v>1876.2</v>
      </c>
      <c r="G122" s="70"/>
      <c r="H122" s="97">
        <f t="shared" si="2"/>
        <v>1876.2</v>
      </c>
      <c r="I122" s="70"/>
      <c r="J122" s="97">
        <f t="shared" si="3"/>
        <v>1876.2</v>
      </c>
    </row>
    <row r="123" spans="2:10" ht="66" hidden="1" customHeight="1">
      <c r="B123" s="19" t="s">
        <v>3</v>
      </c>
      <c r="C123" s="69" t="s">
        <v>429</v>
      </c>
      <c r="D123" s="69" t="s">
        <v>98</v>
      </c>
      <c r="E123" s="69"/>
      <c r="F123" s="70">
        <f>SUM(F124)</f>
        <v>1876.2</v>
      </c>
      <c r="G123" s="70"/>
      <c r="H123" s="97">
        <f t="shared" si="2"/>
        <v>1876.2</v>
      </c>
      <c r="I123" s="70"/>
      <c r="J123" s="97">
        <f t="shared" si="3"/>
        <v>1876.2</v>
      </c>
    </row>
    <row r="124" spans="2:10" ht="33.75" hidden="1" customHeight="1">
      <c r="B124" s="19" t="s">
        <v>193</v>
      </c>
      <c r="C124" s="69" t="s">
        <v>429</v>
      </c>
      <c r="D124" s="69" t="s">
        <v>98</v>
      </c>
      <c r="E124" s="69" t="s">
        <v>192</v>
      </c>
      <c r="F124" s="70">
        <v>1876.2</v>
      </c>
      <c r="G124" s="70"/>
      <c r="H124" s="97">
        <f t="shared" si="2"/>
        <v>1876.2</v>
      </c>
      <c r="I124" s="70"/>
      <c r="J124" s="97">
        <f t="shared" si="3"/>
        <v>1876.2</v>
      </c>
    </row>
    <row r="125" spans="2:10" ht="23.25" hidden="1" customHeight="1">
      <c r="B125" s="157" t="s">
        <v>39</v>
      </c>
      <c r="C125" s="67" t="s">
        <v>361</v>
      </c>
      <c r="D125" s="67" t="s">
        <v>93</v>
      </c>
      <c r="E125" s="67"/>
      <c r="F125" s="97">
        <f>SUM(F127)</f>
        <v>3200</v>
      </c>
      <c r="G125" s="97"/>
      <c r="H125" s="97">
        <f t="shared" si="2"/>
        <v>3200</v>
      </c>
      <c r="I125" s="97"/>
      <c r="J125" s="97">
        <f t="shared" si="3"/>
        <v>3200</v>
      </c>
    </row>
    <row r="126" spans="2:10" ht="31.5" hidden="1" customHeight="1">
      <c r="B126" s="35" t="s">
        <v>427</v>
      </c>
      <c r="C126" s="69" t="s">
        <v>430</v>
      </c>
      <c r="D126" s="69" t="s">
        <v>93</v>
      </c>
      <c r="E126" s="69"/>
      <c r="F126" s="70">
        <f>SUM(F127)</f>
        <v>3200</v>
      </c>
      <c r="G126" s="70"/>
      <c r="H126" s="97">
        <f t="shared" si="2"/>
        <v>3200</v>
      </c>
      <c r="I126" s="70"/>
      <c r="J126" s="97">
        <f t="shared" si="3"/>
        <v>3200</v>
      </c>
    </row>
    <row r="127" spans="2:10" ht="60.75" hidden="1" customHeight="1">
      <c r="B127" s="63" t="s">
        <v>280</v>
      </c>
      <c r="C127" s="69" t="s">
        <v>431</v>
      </c>
      <c r="D127" s="69" t="s">
        <v>93</v>
      </c>
      <c r="E127" s="67"/>
      <c r="F127" s="70">
        <f>SUM(F128)</f>
        <v>3200</v>
      </c>
      <c r="G127" s="97"/>
      <c r="H127" s="97">
        <f t="shared" si="2"/>
        <v>3200</v>
      </c>
      <c r="I127" s="97"/>
      <c r="J127" s="97">
        <f t="shared" si="3"/>
        <v>3200</v>
      </c>
    </row>
    <row r="128" spans="2:10" ht="34.5" hidden="1" customHeight="1">
      <c r="B128" s="19" t="s">
        <v>285</v>
      </c>
      <c r="C128" s="69" t="s">
        <v>431</v>
      </c>
      <c r="D128" s="69" t="s">
        <v>93</v>
      </c>
      <c r="E128" s="69" t="s">
        <v>147</v>
      </c>
      <c r="F128" s="70">
        <v>3200</v>
      </c>
      <c r="G128" s="70"/>
      <c r="H128" s="97">
        <f t="shared" si="2"/>
        <v>3200</v>
      </c>
      <c r="I128" s="70"/>
      <c r="J128" s="97">
        <f t="shared" si="3"/>
        <v>3200</v>
      </c>
    </row>
    <row r="129" spans="2:10" ht="39" customHeight="1">
      <c r="B129" s="157" t="s">
        <v>674</v>
      </c>
      <c r="C129" s="67" t="s">
        <v>362</v>
      </c>
      <c r="D129" s="66" t="s">
        <v>95</v>
      </c>
      <c r="E129" s="67"/>
      <c r="F129" s="97">
        <f>SUM(F130,F133)</f>
        <v>17428</v>
      </c>
      <c r="G129" s="97">
        <f>SUM(G130,G133)</f>
        <v>50</v>
      </c>
      <c r="H129" s="97">
        <f t="shared" si="2"/>
        <v>17478</v>
      </c>
      <c r="I129" s="97"/>
      <c r="J129" s="97">
        <f t="shared" si="3"/>
        <v>17478</v>
      </c>
    </row>
    <row r="130" spans="2:10" ht="36" customHeight="1">
      <c r="B130" s="35" t="s">
        <v>416</v>
      </c>
      <c r="C130" s="69" t="s">
        <v>426</v>
      </c>
      <c r="D130" s="68" t="s">
        <v>95</v>
      </c>
      <c r="E130" s="69"/>
      <c r="F130" s="97">
        <f>F131</f>
        <v>650</v>
      </c>
      <c r="G130" s="97">
        <f>G131</f>
        <v>50</v>
      </c>
      <c r="H130" s="97">
        <f t="shared" si="2"/>
        <v>700</v>
      </c>
      <c r="I130" s="97"/>
      <c r="J130" s="97">
        <f t="shared" si="3"/>
        <v>700</v>
      </c>
    </row>
    <row r="131" spans="2:10" ht="22.5" customHeight="1">
      <c r="B131" s="19" t="s">
        <v>11</v>
      </c>
      <c r="C131" s="69" t="s">
        <v>417</v>
      </c>
      <c r="D131" s="68" t="s">
        <v>95</v>
      </c>
      <c r="E131" s="69"/>
      <c r="F131" s="70">
        <f>F132</f>
        <v>650</v>
      </c>
      <c r="G131" s="70">
        <f>G132</f>
        <v>50</v>
      </c>
      <c r="H131" s="97">
        <f t="shared" si="2"/>
        <v>700</v>
      </c>
      <c r="I131" s="70"/>
      <c r="J131" s="97">
        <f t="shared" si="3"/>
        <v>700</v>
      </c>
    </row>
    <row r="132" spans="2:10" ht="31.5" customHeight="1">
      <c r="B132" s="26" t="s">
        <v>193</v>
      </c>
      <c r="C132" s="69" t="s">
        <v>417</v>
      </c>
      <c r="D132" s="68" t="s">
        <v>95</v>
      </c>
      <c r="E132" s="69" t="s">
        <v>192</v>
      </c>
      <c r="F132" s="70">
        <v>650</v>
      </c>
      <c r="G132" s="70">
        <v>50</v>
      </c>
      <c r="H132" s="97">
        <f t="shared" si="2"/>
        <v>700</v>
      </c>
      <c r="I132" s="70"/>
      <c r="J132" s="97">
        <f t="shared" si="3"/>
        <v>700</v>
      </c>
    </row>
    <row r="133" spans="2:10" ht="33.75" customHeight="1">
      <c r="B133" s="33" t="s">
        <v>425</v>
      </c>
      <c r="C133" s="69" t="s">
        <v>455</v>
      </c>
      <c r="D133" s="68" t="s">
        <v>330</v>
      </c>
      <c r="E133" s="69"/>
      <c r="F133" s="70">
        <f>SUM(F134,F136,F138)</f>
        <v>16778</v>
      </c>
      <c r="G133" s="70"/>
      <c r="H133" s="97">
        <f t="shared" si="2"/>
        <v>16778</v>
      </c>
      <c r="I133" s="70"/>
      <c r="J133" s="97">
        <f t="shared" si="3"/>
        <v>16778</v>
      </c>
    </row>
    <row r="134" spans="2:10" ht="17.25" customHeight="1">
      <c r="B134" s="64" t="s">
        <v>467</v>
      </c>
      <c r="C134" s="69" t="s">
        <v>456</v>
      </c>
      <c r="D134" s="69" t="s">
        <v>330</v>
      </c>
      <c r="E134" s="69"/>
      <c r="F134" s="70">
        <f>F135</f>
        <v>2200</v>
      </c>
      <c r="G134" s="70"/>
      <c r="H134" s="97">
        <f t="shared" si="2"/>
        <v>2200</v>
      </c>
      <c r="I134" s="70"/>
      <c r="J134" s="97">
        <f t="shared" si="3"/>
        <v>2200</v>
      </c>
    </row>
    <row r="135" spans="2:10" ht="29.25" customHeight="1">
      <c r="B135" s="26" t="s">
        <v>193</v>
      </c>
      <c r="C135" s="69" t="s">
        <v>456</v>
      </c>
      <c r="D135" s="69" t="s">
        <v>330</v>
      </c>
      <c r="E135" s="69" t="s">
        <v>192</v>
      </c>
      <c r="F135" s="70">
        <v>2200</v>
      </c>
      <c r="G135" s="70"/>
      <c r="H135" s="97">
        <f t="shared" si="2"/>
        <v>2200</v>
      </c>
      <c r="I135" s="70"/>
      <c r="J135" s="97">
        <f t="shared" si="3"/>
        <v>2200</v>
      </c>
    </row>
    <row r="136" spans="2:10" ht="18.75" customHeight="1">
      <c r="B136" s="64" t="s">
        <v>464</v>
      </c>
      <c r="C136" s="69" t="s">
        <v>457</v>
      </c>
      <c r="D136" s="69" t="s">
        <v>330</v>
      </c>
      <c r="E136" s="69"/>
      <c r="F136" s="70">
        <f>SUM(F137)</f>
        <v>1476</v>
      </c>
      <c r="G136" s="70"/>
      <c r="H136" s="97">
        <f t="shared" si="2"/>
        <v>1476</v>
      </c>
      <c r="I136" s="70"/>
      <c r="J136" s="97">
        <f t="shared" si="3"/>
        <v>1476</v>
      </c>
    </row>
    <row r="137" spans="2:10" ht="18.75" customHeight="1">
      <c r="B137" s="19" t="s">
        <v>463</v>
      </c>
      <c r="C137" s="69" t="s">
        <v>457</v>
      </c>
      <c r="D137" s="68" t="s">
        <v>330</v>
      </c>
      <c r="E137" s="69" t="s">
        <v>461</v>
      </c>
      <c r="F137" s="70">
        <v>1476</v>
      </c>
      <c r="G137" s="70"/>
      <c r="H137" s="97">
        <f t="shared" si="2"/>
        <v>1476</v>
      </c>
      <c r="I137" s="70"/>
      <c r="J137" s="97">
        <f t="shared" si="3"/>
        <v>1476</v>
      </c>
    </row>
    <row r="138" spans="2:10" ht="19.5" customHeight="1">
      <c r="B138" s="64" t="s">
        <v>482</v>
      </c>
      <c r="C138" s="69" t="s">
        <v>458</v>
      </c>
      <c r="D138" s="68" t="s">
        <v>330</v>
      </c>
      <c r="E138" s="69"/>
      <c r="F138" s="70">
        <f>F139</f>
        <v>13102</v>
      </c>
      <c r="G138" s="70"/>
      <c r="H138" s="97">
        <f t="shared" si="2"/>
        <v>13102</v>
      </c>
      <c r="I138" s="70"/>
      <c r="J138" s="97">
        <f t="shared" si="3"/>
        <v>13102</v>
      </c>
    </row>
    <row r="139" spans="2:10" ht="20.25" customHeight="1">
      <c r="B139" s="19" t="s">
        <v>463</v>
      </c>
      <c r="C139" s="69" t="s">
        <v>458</v>
      </c>
      <c r="D139" s="68" t="s">
        <v>330</v>
      </c>
      <c r="E139" s="69" t="s">
        <v>461</v>
      </c>
      <c r="F139" s="70">
        <v>13102</v>
      </c>
      <c r="G139" s="70"/>
      <c r="H139" s="97">
        <f t="shared" si="2"/>
        <v>13102</v>
      </c>
      <c r="I139" s="70"/>
      <c r="J139" s="97">
        <f t="shared" si="3"/>
        <v>13102</v>
      </c>
    </row>
    <row r="140" spans="2:10" ht="37.5" customHeight="1">
      <c r="B140" s="24" t="s">
        <v>678</v>
      </c>
      <c r="C140" s="67" t="s">
        <v>359</v>
      </c>
      <c r="D140" s="67"/>
      <c r="E140" s="67"/>
      <c r="F140" s="97">
        <f>F141+F146</f>
        <v>3500</v>
      </c>
      <c r="G140" s="97">
        <f>G141+G146</f>
        <v>1700</v>
      </c>
      <c r="H140" s="97">
        <f t="shared" ref="H140:H203" si="4">F140+G140</f>
        <v>5200</v>
      </c>
      <c r="I140" s="97"/>
      <c r="J140" s="97">
        <f t="shared" ref="J140:J203" si="5">H140+I140</f>
        <v>5200</v>
      </c>
    </row>
    <row r="141" spans="2:10" ht="30" customHeight="1">
      <c r="B141" s="19" t="s">
        <v>383</v>
      </c>
      <c r="C141" s="69" t="s">
        <v>421</v>
      </c>
      <c r="D141" s="67"/>
      <c r="E141" s="67"/>
      <c r="F141" s="70">
        <f>F142</f>
        <v>3500</v>
      </c>
      <c r="G141" s="70">
        <f>G142</f>
        <v>1700</v>
      </c>
      <c r="H141" s="97">
        <f t="shared" si="4"/>
        <v>5200</v>
      </c>
      <c r="I141" s="70"/>
      <c r="J141" s="97">
        <f t="shared" si="5"/>
        <v>5200</v>
      </c>
    </row>
    <row r="142" spans="2:10" ht="28.5" customHeight="1">
      <c r="B142" s="19" t="s">
        <v>13</v>
      </c>
      <c r="C142" s="69" t="s">
        <v>421</v>
      </c>
      <c r="D142" s="69"/>
      <c r="E142" s="67"/>
      <c r="F142" s="70">
        <f>SUM(F143)</f>
        <v>3500</v>
      </c>
      <c r="G142" s="70">
        <f>SUM(G143)</f>
        <v>1700</v>
      </c>
      <c r="H142" s="97">
        <f t="shared" si="4"/>
        <v>5200</v>
      </c>
      <c r="I142" s="70"/>
      <c r="J142" s="97">
        <f t="shared" si="5"/>
        <v>5200</v>
      </c>
    </row>
    <row r="143" spans="2:10" ht="21" customHeight="1">
      <c r="B143" s="19" t="s">
        <v>117</v>
      </c>
      <c r="C143" s="69" t="s">
        <v>560</v>
      </c>
      <c r="D143" s="69" t="s">
        <v>220</v>
      </c>
      <c r="E143" s="67"/>
      <c r="F143" s="70">
        <f>F144</f>
        <v>3500</v>
      </c>
      <c r="G143" s="70">
        <f>G144</f>
        <v>1700</v>
      </c>
      <c r="H143" s="97">
        <f t="shared" si="4"/>
        <v>5200</v>
      </c>
      <c r="I143" s="70"/>
      <c r="J143" s="97">
        <f t="shared" si="5"/>
        <v>5200</v>
      </c>
    </row>
    <row r="144" spans="2:10" ht="28.5" customHeight="1">
      <c r="B144" s="19" t="s">
        <v>109</v>
      </c>
      <c r="C144" s="69" t="s">
        <v>560</v>
      </c>
      <c r="D144" s="69" t="s">
        <v>98</v>
      </c>
      <c r="E144" s="67"/>
      <c r="F144" s="70">
        <f>F145</f>
        <v>3500</v>
      </c>
      <c r="G144" s="70">
        <f>G145</f>
        <v>1700</v>
      </c>
      <c r="H144" s="97">
        <f t="shared" si="4"/>
        <v>5200</v>
      </c>
      <c r="I144" s="70"/>
      <c r="J144" s="97">
        <f t="shared" si="5"/>
        <v>5200</v>
      </c>
    </row>
    <row r="145" spans="2:10" ht="38.25" customHeight="1">
      <c r="B145" s="26" t="s">
        <v>151</v>
      </c>
      <c r="C145" s="69" t="s">
        <v>560</v>
      </c>
      <c r="D145" s="69" t="s">
        <v>98</v>
      </c>
      <c r="E145" s="69" t="s">
        <v>149</v>
      </c>
      <c r="F145" s="70">
        <v>3500</v>
      </c>
      <c r="G145" s="70">
        <v>1700</v>
      </c>
      <c r="H145" s="97">
        <f t="shared" si="4"/>
        <v>5200</v>
      </c>
      <c r="I145" s="70"/>
      <c r="J145" s="97">
        <f t="shared" si="5"/>
        <v>5200</v>
      </c>
    </row>
    <row r="146" spans="2:10" ht="38.25" customHeight="1">
      <c r="B146" s="18" t="s">
        <v>548</v>
      </c>
      <c r="C146" s="69" t="s">
        <v>633</v>
      </c>
      <c r="D146" s="69" t="s">
        <v>98</v>
      </c>
      <c r="E146" s="69" t="s">
        <v>149</v>
      </c>
      <c r="F146" s="70">
        <v>0</v>
      </c>
      <c r="G146" s="70"/>
      <c r="H146" s="97">
        <f t="shared" si="4"/>
        <v>0</v>
      </c>
      <c r="I146" s="70"/>
      <c r="J146" s="97">
        <f t="shared" si="5"/>
        <v>0</v>
      </c>
    </row>
    <row r="147" spans="2:10" ht="42" customHeight="1">
      <c r="B147" s="157" t="s">
        <v>688</v>
      </c>
      <c r="C147" s="67" t="s">
        <v>251</v>
      </c>
      <c r="D147" s="67"/>
      <c r="E147" s="203"/>
      <c r="F147" s="92">
        <f>SUM(F148)</f>
        <v>1300</v>
      </c>
      <c r="G147" s="220"/>
      <c r="H147" s="97">
        <f t="shared" si="4"/>
        <v>1300</v>
      </c>
      <c r="I147" s="220"/>
      <c r="J147" s="97">
        <f t="shared" si="5"/>
        <v>1300</v>
      </c>
    </row>
    <row r="148" spans="2:10" ht="33.75" customHeight="1">
      <c r="B148" s="19" t="s">
        <v>381</v>
      </c>
      <c r="C148" s="69" t="s">
        <v>404</v>
      </c>
      <c r="D148" s="69"/>
      <c r="E148" s="88"/>
      <c r="F148" s="98">
        <f>SUM(F149)</f>
        <v>1300</v>
      </c>
      <c r="G148" s="221"/>
      <c r="H148" s="97">
        <f t="shared" si="4"/>
        <v>1300</v>
      </c>
      <c r="I148" s="221"/>
      <c r="J148" s="97">
        <f t="shared" si="5"/>
        <v>1300</v>
      </c>
    </row>
    <row r="149" spans="2:10" ht="42" customHeight="1">
      <c r="B149" s="35" t="s">
        <v>708</v>
      </c>
      <c r="C149" s="69" t="s">
        <v>405</v>
      </c>
      <c r="D149" s="69"/>
      <c r="E149" s="88"/>
      <c r="F149" s="98">
        <f>SUM(F150)</f>
        <v>1300</v>
      </c>
      <c r="G149" s="221"/>
      <c r="H149" s="97">
        <f t="shared" si="4"/>
        <v>1300</v>
      </c>
      <c r="I149" s="221"/>
      <c r="J149" s="97">
        <f t="shared" si="5"/>
        <v>1300</v>
      </c>
    </row>
    <row r="150" spans="2:10" ht="21" customHeight="1">
      <c r="B150" s="19" t="s">
        <v>160</v>
      </c>
      <c r="C150" s="69" t="s">
        <v>405</v>
      </c>
      <c r="D150" s="74" t="s">
        <v>161</v>
      </c>
      <c r="E150" s="88"/>
      <c r="F150" s="98">
        <f>F151</f>
        <v>1300</v>
      </c>
      <c r="G150" s="221"/>
      <c r="H150" s="97">
        <f t="shared" si="4"/>
        <v>1300</v>
      </c>
      <c r="I150" s="221"/>
      <c r="J150" s="97">
        <f t="shared" si="5"/>
        <v>1300</v>
      </c>
    </row>
    <row r="151" spans="2:10" ht="24" customHeight="1">
      <c r="B151" s="48" t="s">
        <v>51</v>
      </c>
      <c r="C151" s="69" t="s">
        <v>405</v>
      </c>
      <c r="D151" s="69" t="s">
        <v>309</v>
      </c>
      <c r="E151" s="88"/>
      <c r="F151" s="98">
        <f>F152</f>
        <v>1300</v>
      </c>
      <c r="G151" s="221"/>
      <c r="H151" s="97">
        <f t="shared" si="4"/>
        <v>1300</v>
      </c>
      <c r="I151" s="221"/>
      <c r="J151" s="97">
        <f t="shared" si="5"/>
        <v>1300</v>
      </c>
    </row>
    <row r="152" spans="2:10" ht="31.5" customHeight="1">
      <c r="B152" s="26" t="s">
        <v>193</v>
      </c>
      <c r="C152" s="69" t="s">
        <v>405</v>
      </c>
      <c r="D152" s="69" t="s">
        <v>309</v>
      </c>
      <c r="E152" s="69" t="s">
        <v>192</v>
      </c>
      <c r="F152" s="70">
        <v>1300</v>
      </c>
      <c r="G152" s="70"/>
      <c r="H152" s="97">
        <f t="shared" si="4"/>
        <v>1300</v>
      </c>
      <c r="I152" s="70"/>
      <c r="J152" s="97">
        <f t="shared" si="5"/>
        <v>1300</v>
      </c>
    </row>
    <row r="153" spans="2:10" ht="63.75" hidden="1" customHeight="1">
      <c r="B153" s="40" t="s">
        <v>490</v>
      </c>
      <c r="C153" s="67" t="s">
        <v>252</v>
      </c>
      <c r="D153" s="69"/>
      <c r="E153" s="69"/>
      <c r="F153" s="97">
        <v>0</v>
      </c>
      <c r="G153" s="70"/>
      <c r="H153" s="97">
        <f t="shared" si="4"/>
        <v>0</v>
      </c>
      <c r="I153" s="70"/>
      <c r="J153" s="97">
        <f t="shared" si="5"/>
        <v>0</v>
      </c>
    </row>
    <row r="154" spans="2:10" ht="36.75" hidden="1" customHeight="1">
      <c r="B154" s="43" t="s">
        <v>494</v>
      </c>
      <c r="C154" s="67" t="s">
        <v>491</v>
      </c>
      <c r="D154" s="67"/>
      <c r="E154" s="67"/>
      <c r="F154" s="97">
        <f>F155</f>
        <v>0</v>
      </c>
      <c r="G154" s="97"/>
      <c r="H154" s="97">
        <f t="shared" si="4"/>
        <v>0</v>
      </c>
      <c r="I154" s="97"/>
      <c r="J154" s="97">
        <f t="shared" si="5"/>
        <v>0</v>
      </c>
    </row>
    <row r="155" spans="2:10" ht="61.5" hidden="1" customHeight="1">
      <c r="B155" s="35" t="s">
        <v>495</v>
      </c>
      <c r="C155" s="69" t="s">
        <v>492</v>
      </c>
      <c r="D155" s="69"/>
      <c r="E155" s="69"/>
      <c r="F155" s="70">
        <v>0</v>
      </c>
      <c r="G155" s="70"/>
      <c r="H155" s="97">
        <f t="shared" si="4"/>
        <v>0</v>
      </c>
      <c r="I155" s="70"/>
      <c r="J155" s="97">
        <f t="shared" si="5"/>
        <v>0</v>
      </c>
    </row>
    <row r="156" spans="2:10" ht="48.75" hidden="1" customHeight="1">
      <c r="B156" s="26" t="s">
        <v>499</v>
      </c>
      <c r="C156" s="69" t="s">
        <v>493</v>
      </c>
      <c r="D156" s="69"/>
      <c r="E156" s="69"/>
      <c r="F156" s="70">
        <v>0</v>
      </c>
      <c r="G156" s="70"/>
      <c r="H156" s="97">
        <f t="shared" si="4"/>
        <v>0</v>
      </c>
      <c r="I156" s="70"/>
      <c r="J156" s="97">
        <f t="shared" si="5"/>
        <v>0</v>
      </c>
    </row>
    <row r="157" spans="2:10" ht="29.25" hidden="1" customHeight="1">
      <c r="B157" s="19" t="s">
        <v>117</v>
      </c>
      <c r="C157" s="69" t="s">
        <v>493</v>
      </c>
      <c r="D157" s="69" t="s">
        <v>220</v>
      </c>
      <c r="E157" s="69"/>
      <c r="F157" s="70">
        <f>F158</f>
        <v>0</v>
      </c>
      <c r="G157" s="70"/>
      <c r="H157" s="97">
        <f t="shared" si="4"/>
        <v>0</v>
      </c>
      <c r="I157" s="70"/>
      <c r="J157" s="97">
        <f t="shared" si="5"/>
        <v>0</v>
      </c>
    </row>
    <row r="158" spans="2:10" ht="21" hidden="1" customHeight="1">
      <c r="B158" s="19" t="s">
        <v>109</v>
      </c>
      <c r="C158" s="69" t="s">
        <v>493</v>
      </c>
      <c r="D158" s="69" t="s">
        <v>98</v>
      </c>
      <c r="E158" s="69"/>
      <c r="F158" s="70">
        <f>F159</f>
        <v>0</v>
      </c>
      <c r="G158" s="70"/>
      <c r="H158" s="97">
        <f t="shared" si="4"/>
        <v>0</v>
      </c>
      <c r="I158" s="70"/>
      <c r="J158" s="97">
        <f t="shared" si="5"/>
        <v>0</v>
      </c>
    </row>
    <row r="159" spans="2:10" ht="38.25" hidden="1" customHeight="1">
      <c r="B159" s="26" t="s">
        <v>151</v>
      </c>
      <c r="C159" s="69" t="s">
        <v>493</v>
      </c>
      <c r="D159" s="69" t="s">
        <v>98</v>
      </c>
      <c r="E159" s="69" t="s">
        <v>149</v>
      </c>
      <c r="F159" s="70">
        <v>0</v>
      </c>
      <c r="G159" s="70"/>
      <c r="H159" s="97">
        <f t="shared" si="4"/>
        <v>0</v>
      </c>
      <c r="I159" s="70"/>
      <c r="J159" s="97">
        <f t="shared" si="5"/>
        <v>0</v>
      </c>
    </row>
    <row r="160" spans="2:10" ht="45" customHeight="1">
      <c r="B160" s="46" t="s">
        <v>682</v>
      </c>
      <c r="C160" s="67" t="s">
        <v>261</v>
      </c>
      <c r="D160" s="67"/>
      <c r="E160" s="67"/>
      <c r="F160" s="97">
        <f>SUM(F161)</f>
        <v>4000</v>
      </c>
      <c r="G160" s="97">
        <f>SUM(G161)</f>
        <v>3160</v>
      </c>
      <c r="H160" s="97">
        <f t="shared" si="4"/>
        <v>7160</v>
      </c>
      <c r="I160" s="97">
        <f t="shared" ref="I160:I162" si="6">I161</f>
        <v>2200</v>
      </c>
      <c r="J160" s="97">
        <f t="shared" si="5"/>
        <v>9360</v>
      </c>
    </row>
    <row r="161" spans="2:10" ht="37.5" customHeight="1">
      <c r="B161" s="19" t="s">
        <v>382</v>
      </c>
      <c r="C161" s="69" t="s">
        <v>399</v>
      </c>
      <c r="D161" s="69"/>
      <c r="E161" s="69"/>
      <c r="F161" s="70">
        <f>SUM(F162)</f>
        <v>4000</v>
      </c>
      <c r="G161" s="70">
        <f>SUM(G162)</f>
        <v>3160</v>
      </c>
      <c r="H161" s="97">
        <f t="shared" si="4"/>
        <v>7160</v>
      </c>
      <c r="I161" s="70">
        <f t="shared" si="6"/>
        <v>2200</v>
      </c>
      <c r="J161" s="97">
        <f t="shared" si="5"/>
        <v>9360</v>
      </c>
    </row>
    <row r="162" spans="2:10" ht="26.25" customHeight="1">
      <c r="B162" s="26" t="s">
        <v>210</v>
      </c>
      <c r="C162" s="69" t="s">
        <v>400</v>
      </c>
      <c r="D162" s="69"/>
      <c r="E162" s="69"/>
      <c r="F162" s="70">
        <f>F163</f>
        <v>4000</v>
      </c>
      <c r="G162" s="70">
        <f>G163</f>
        <v>3160</v>
      </c>
      <c r="H162" s="97">
        <f t="shared" si="4"/>
        <v>7160</v>
      </c>
      <c r="I162" s="70">
        <f t="shared" si="6"/>
        <v>2200</v>
      </c>
      <c r="J162" s="97">
        <f t="shared" si="5"/>
        <v>9360</v>
      </c>
    </row>
    <row r="163" spans="2:10" ht="21.75" customHeight="1">
      <c r="B163" s="19" t="s">
        <v>160</v>
      </c>
      <c r="C163" s="69" t="s">
        <v>400</v>
      </c>
      <c r="D163" s="74" t="s">
        <v>161</v>
      </c>
      <c r="E163" s="69"/>
      <c r="F163" s="70">
        <f>F164</f>
        <v>4000</v>
      </c>
      <c r="G163" s="70">
        <f>G164</f>
        <v>3160</v>
      </c>
      <c r="H163" s="97">
        <f t="shared" si="4"/>
        <v>7160</v>
      </c>
      <c r="I163" s="70">
        <f>I164</f>
        <v>2200</v>
      </c>
      <c r="J163" s="97">
        <f t="shared" si="5"/>
        <v>9360</v>
      </c>
    </row>
    <row r="164" spans="2:10" ht="29.25" customHeight="1">
      <c r="B164" s="48" t="s">
        <v>51</v>
      </c>
      <c r="C164" s="69" t="s">
        <v>843</v>
      </c>
      <c r="D164" s="69" t="s">
        <v>309</v>
      </c>
      <c r="E164" s="69"/>
      <c r="F164" s="70">
        <f>F165+F166</f>
        <v>4000</v>
      </c>
      <c r="G164" s="70">
        <f>G165+G166</f>
        <v>3160</v>
      </c>
      <c r="H164" s="97">
        <f t="shared" si="4"/>
        <v>7160</v>
      </c>
      <c r="I164" s="70">
        <f>I166</f>
        <v>2200</v>
      </c>
      <c r="J164" s="97">
        <f t="shared" si="5"/>
        <v>9360</v>
      </c>
    </row>
    <row r="165" spans="2:10" ht="28.5" customHeight="1">
      <c r="B165" s="26" t="s">
        <v>193</v>
      </c>
      <c r="C165" s="69" t="s">
        <v>400</v>
      </c>
      <c r="D165" s="69" t="s">
        <v>309</v>
      </c>
      <c r="E165" s="69" t="s">
        <v>192</v>
      </c>
      <c r="F165" s="70">
        <v>3000</v>
      </c>
      <c r="G165" s="70"/>
      <c r="H165" s="97">
        <f t="shared" si="4"/>
        <v>3000</v>
      </c>
      <c r="I165" s="70"/>
      <c r="J165" s="97">
        <f t="shared" si="5"/>
        <v>3000</v>
      </c>
    </row>
    <row r="166" spans="2:10" ht="28.5" customHeight="1">
      <c r="B166" s="26" t="s">
        <v>193</v>
      </c>
      <c r="C166" s="69" t="s">
        <v>685</v>
      </c>
      <c r="D166" s="69" t="s">
        <v>309</v>
      </c>
      <c r="E166" s="69" t="s">
        <v>192</v>
      </c>
      <c r="F166" s="70">
        <v>1000</v>
      </c>
      <c r="G166" s="70">
        <v>3160</v>
      </c>
      <c r="H166" s="97">
        <f t="shared" si="4"/>
        <v>4160</v>
      </c>
      <c r="I166" s="70">
        <v>2200</v>
      </c>
      <c r="J166" s="97">
        <f t="shared" si="5"/>
        <v>6360</v>
      </c>
    </row>
    <row r="167" spans="2:10" ht="49.5" customHeight="1">
      <c r="B167" s="24" t="s">
        <v>707</v>
      </c>
      <c r="C167" s="67" t="s">
        <v>263</v>
      </c>
      <c r="D167" s="67"/>
      <c r="E167" s="67"/>
      <c r="F167" s="97">
        <f>F168</f>
        <v>42559.6</v>
      </c>
      <c r="G167" s="97">
        <f>G168</f>
        <v>1258</v>
      </c>
      <c r="H167" s="97">
        <f t="shared" si="4"/>
        <v>43817.599999999999</v>
      </c>
      <c r="I167" s="97">
        <v>6300</v>
      </c>
      <c r="J167" s="97">
        <f t="shared" si="5"/>
        <v>50117.599999999999</v>
      </c>
    </row>
    <row r="168" spans="2:10" ht="35.25" customHeight="1">
      <c r="B168" s="45" t="s">
        <v>395</v>
      </c>
      <c r="C168" s="69" t="s">
        <v>397</v>
      </c>
      <c r="D168" s="69"/>
      <c r="E168" s="69"/>
      <c r="F168" s="70">
        <f>F169+F177</f>
        <v>42559.6</v>
      </c>
      <c r="G168" s="70">
        <f>G169+G177</f>
        <v>1258</v>
      </c>
      <c r="H168" s="97">
        <f t="shared" si="4"/>
        <v>43817.599999999999</v>
      </c>
      <c r="I168" s="70">
        <v>6300</v>
      </c>
      <c r="J168" s="97">
        <f t="shared" si="5"/>
        <v>50117.599999999999</v>
      </c>
    </row>
    <row r="169" spans="2:10" ht="34.5" customHeight="1">
      <c r="B169" s="48" t="s">
        <v>154</v>
      </c>
      <c r="C169" s="69" t="s">
        <v>264</v>
      </c>
      <c r="D169" s="69"/>
      <c r="E169" s="69"/>
      <c r="F169" s="70">
        <f>F172+F176</f>
        <v>21180</v>
      </c>
      <c r="G169" s="70">
        <f>G172+G176</f>
        <v>1258</v>
      </c>
      <c r="H169" s="97">
        <f t="shared" si="4"/>
        <v>22438</v>
      </c>
      <c r="I169" s="70">
        <v>6300</v>
      </c>
      <c r="J169" s="97">
        <f t="shared" si="5"/>
        <v>28738</v>
      </c>
    </row>
    <row r="170" spans="2:10" ht="24.75" customHeight="1">
      <c r="B170" s="19" t="s">
        <v>160</v>
      </c>
      <c r="C170" s="69" t="s">
        <v>264</v>
      </c>
      <c r="D170" s="74" t="s">
        <v>161</v>
      </c>
      <c r="E170" s="69"/>
      <c r="F170" s="70">
        <f>F171</f>
        <v>20054</v>
      </c>
      <c r="G170" s="70">
        <f>G171</f>
        <v>1258</v>
      </c>
      <c r="H170" s="97">
        <f t="shared" si="4"/>
        <v>21312</v>
      </c>
      <c r="I170" s="70">
        <v>6300</v>
      </c>
      <c r="J170" s="97">
        <f t="shared" si="5"/>
        <v>27612</v>
      </c>
    </row>
    <row r="171" spans="2:10" ht="22.5" customHeight="1">
      <c r="B171" s="19" t="s">
        <v>115</v>
      </c>
      <c r="C171" s="69" t="s">
        <v>264</v>
      </c>
      <c r="D171" s="69" t="s">
        <v>116</v>
      </c>
      <c r="E171" s="69"/>
      <c r="F171" s="70">
        <f>F172</f>
        <v>20054</v>
      </c>
      <c r="G171" s="70">
        <f>G172</f>
        <v>1258</v>
      </c>
      <c r="H171" s="97">
        <f t="shared" si="4"/>
        <v>21312</v>
      </c>
      <c r="I171" s="70">
        <v>6300</v>
      </c>
      <c r="J171" s="97">
        <f t="shared" si="5"/>
        <v>27612</v>
      </c>
    </row>
    <row r="172" spans="2:10" ht="32.25" customHeight="1">
      <c r="B172" s="19" t="s">
        <v>193</v>
      </c>
      <c r="C172" s="69" t="s">
        <v>264</v>
      </c>
      <c r="D172" s="69" t="s">
        <v>116</v>
      </c>
      <c r="E172" s="69" t="s">
        <v>192</v>
      </c>
      <c r="F172" s="70">
        <v>20054</v>
      </c>
      <c r="G172" s="70">
        <v>1258</v>
      </c>
      <c r="H172" s="97">
        <f t="shared" si="4"/>
        <v>21312</v>
      </c>
      <c r="I172" s="70">
        <v>6300</v>
      </c>
      <c r="J172" s="97">
        <f t="shared" si="5"/>
        <v>27612</v>
      </c>
    </row>
    <row r="173" spans="2:10" ht="24" customHeight="1">
      <c r="B173" s="19" t="s">
        <v>15</v>
      </c>
      <c r="C173" s="69" t="s">
        <v>459</v>
      </c>
      <c r="D173" s="69"/>
      <c r="E173" s="69"/>
      <c r="F173" s="70">
        <f>F174</f>
        <v>1126</v>
      </c>
      <c r="G173" s="70"/>
      <c r="H173" s="97">
        <f t="shared" si="4"/>
        <v>1126</v>
      </c>
      <c r="I173" s="70"/>
      <c r="J173" s="97">
        <f t="shared" si="5"/>
        <v>1126</v>
      </c>
    </row>
    <row r="174" spans="2:10" ht="23.25" customHeight="1">
      <c r="B174" s="19" t="s">
        <v>160</v>
      </c>
      <c r="C174" s="69" t="s">
        <v>459</v>
      </c>
      <c r="D174" s="74" t="s">
        <v>161</v>
      </c>
      <c r="E174" s="69"/>
      <c r="F174" s="70">
        <f>F175</f>
        <v>1126</v>
      </c>
      <c r="G174" s="70"/>
      <c r="H174" s="97">
        <f t="shared" si="4"/>
        <v>1126</v>
      </c>
      <c r="I174" s="70"/>
      <c r="J174" s="97">
        <f t="shared" si="5"/>
        <v>1126</v>
      </c>
    </row>
    <row r="175" spans="2:10" ht="27.75" customHeight="1">
      <c r="B175" s="19" t="s">
        <v>115</v>
      </c>
      <c r="C175" s="69" t="s">
        <v>459</v>
      </c>
      <c r="D175" s="69" t="s">
        <v>116</v>
      </c>
      <c r="E175" s="69"/>
      <c r="F175" s="70">
        <f>F176</f>
        <v>1126</v>
      </c>
      <c r="G175" s="70"/>
      <c r="H175" s="97">
        <f t="shared" si="4"/>
        <v>1126</v>
      </c>
      <c r="I175" s="70"/>
      <c r="J175" s="97">
        <f t="shared" si="5"/>
        <v>1126</v>
      </c>
    </row>
    <row r="176" spans="2:10" ht="39" customHeight="1">
      <c r="B176" s="19" t="s">
        <v>193</v>
      </c>
      <c r="C176" s="69" t="s">
        <v>459</v>
      </c>
      <c r="D176" s="69" t="s">
        <v>116</v>
      </c>
      <c r="E176" s="69" t="s">
        <v>192</v>
      </c>
      <c r="F176" s="70">
        <v>1126</v>
      </c>
      <c r="G176" s="70"/>
      <c r="H176" s="97">
        <f t="shared" si="4"/>
        <v>1126</v>
      </c>
      <c r="I176" s="70"/>
      <c r="J176" s="97">
        <f t="shared" si="5"/>
        <v>1126</v>
      </c>
    </row>
    <row r="177" spans="2:10" ht="45" customHeight="1">
      <c r="B177" s="19" t="s">
        <v>583</v>
      </c>
      <c r="C177" s="69" t="s">
        <v>584</v>
      </c>
      <c r="D177" s="69" t="s">
        <v>116</v>
      </c>
      <c r="E177" s="69" t="s">
        <v>192</v>
      </c>
      <c r="F177" s="70">
        <v>21379.599999999999</v>
      </c>
      <c r="G177" s="70"/>
      <c r="H177" s="97">
        <f t="shared" si="4"/>
        <v>21379.599999999999</v>
      </c>
      <c r="I177" s="70"/>
      <c r="J177" s="97">
        <f t="shared" si="5"/>
        <v>21379.599999999999</v>
      </c>
    </row>
    <row r="178" spans="2:10" ht="56.25" customHeight="1">
      <c r="B178" s="24" t="s">
        <v>679</v>
      </c>
      <c r="C178" s="67" t="s">
        <v>265</v>
      </c>
      <c r="D178" s="67"/>
      <c r="E178" s="67"/>
      <c r="F178" s="97">
        <f>F179+F181+F188+F193+F195+F196</f>
        <v>43350</v>
      </c>
      <c r="G178" s="97">
        <f>G179+G181+G188+G192+G195+G196+G190</f>
        <v>23461.599999999999</v>
      </c>
      <c r="H178" s="97">
        <f t="shared" si="4"/>
        <v>66811.600000000006</v>
      </c>
      <c r="I178" s="97">
        <f>I192+I195</f>
        <v>1500</v>
      </c>
      <c r="J178" s="97">
        <f t="shared" si="5"/>
        <v>68311.600000000006</v>
      </c>
    </row>
    <row r="179" spans="2:10" ht="24.75" customHeight="1">
      <c r="B179" s="26" t="s">
        <v>680</v>
      </c>
      <c r="C179" s="69" t="s">
        <v>505</v>
      </c>
      <c r="D179" s="75" t="s">
        <v>63</v>
      </c>
      <c r="E179" s="75"/>
      <c r="F179" s="107">
        <f>F180</f>
        <v>10000</v>
      </c>
      <c r="G179" s="159"/>
      <c r="H179" s="97">
        <f t="shared" si="4"/>
        <v>10000</v>
      </c>
      <c r="I179" s="159"/>
      <c r="J179" s="97">
        <f t="shared" si="5"/>
        <v>10000</v>
      </c>
    </row>
    <row r="180" spans="2:10" ht="28.5" customHeight="1">
      <c r="B180" s="19" t="s">
        <v>193</v>
      </c>
      <c r="C180" s="69" t="s">
        <v>505</v>
      </c>
      <c r="D180" s="75" t="s">
        <v>63</v>
      </c>
      <c r="E180" s="75" t="s">
        <v>192</v>
      </c>
      <c r="F180" s="107">
        <v>10000</v>
      </c>
      <c r="G180" s="159"/>
      <c r="H180" s="97">
        <f t="shared" si="4"/>
        <v>10000</v>
      </c>
      <c r="I180" s="159"/>
      <c r="J180" s="97">
        <f t="shared" si="5"/>
        <v>10000</v>
      </c>
    </row>
    <row r="181" spans="2:10" ht="33" customHeight="1">
      <c r="B181" s="19" t="s">
        <v>501</v>
      </c>
      <c r="C181" s="69" t="s">
        <v>406</v>
      </c>
      <c r="D181" s="69"/>
      <c r="E181" s="69"/>
      <c r="F181" s="70">
        <f>F182+F186</f>
        <v>25650</v>
      </c>
      <c r="G181" s="70">
        <f>G182+G186</f>
        <v>11072</v>
      </c>
      <c r="H181" s="97">
        <f t="shared" si="4"/>
        <v>36722</v>
      </c>
      <c r="I181" s="70"/>
      <c r="J181" s="97">
        <f t="shared" si="5"/>
        <v>36722</v>
      </c>
    </row>
    <row r="182" spans="2:10" ht="20.25" customHeight="1">
      <c r="B182" s="52" t="s">
        <v>502</v>
      </c>
      <c r="C182" s="69" t="s">
        <v>407</v>
      </c>
      <c r="D182" s="69"/>
      <c r="E182" s="69"/>
      <c r="F182" s="70">
        <f>SUM(F185)</f>
        <v>25150</v>
      </c>
      <c r="G182" s="70">
        <f>SUM(G185)</f>
        <v>11072</v>
      </c>
      <c r="H182" s="97">
        <f t="shared" si="4"/>
        <v>36222</v>
      </c>
      <c r="I182" s="70"/>
      <c r="J182" s="97">
        <f t="shared" si="5"/>
        <v>36222</v>
      </c>
    </row>
    <row r="183" spans="2:10" ht="18.75" customHeight="1">
      <c r="B183" s="19" t="s">
        <v>332</v>
      </c>
      <c r="C183" s="69" t="s">
        <v>407</v>
      </c>
      <c r="D183" s="69" t="s">
        <v>333</v>
      </c>
      <c r="E183" s="69"/>
      <c r="F183" s="70">
        <f>F184</f>
        <v>25150</v>
      </c>
      <c r="G183" s="70">
        <f>G184</f>
        <v>11072</v>
      </c>
      <c r="H183" s="97">
        <f t="shared" si="4"/>
        <v>36222</v>
      </c>
      <c r="I183" s="70"/>
      <c r="J183" s="97">
        <f t="shared" si="5"/>
        <v>36222</v>
      </c>
    </row>
    <row r="184" spans="2:10" ht="20.25" customHeight="1">
      <c r="B184" s="19" t="s">
        <v>289</v>
      </c>
      <c r="C184" s="69" t="s">
        <v>407</v>
      </c>
      <c r="D184" s="69" t="s">
        <v>334</v>
      </c>
      <c r="E184" s="69"/>
      <c r="F184" s="70">
        <f>F185</f>
        <v>25150</v>
      </c>
      <c r="G184" s="70">
        <f>G185</f>
        <v>11072</v>
      </c>
      <c r="H184" s="97">
        <f t="shared" si="4"/>
        <v>36222</v>
      </c>
      <c r="I184" s="70"/>
      <c r="J184" s="97">
        <f t="shared" si="5"/>
        <v>36222</v>
      </c>
    </row>
    <row r="185" spans="2:10" ht="28.5" customHeight="1">
      <c r="B185" s="26" t="s">
        <v>193</v>
      </c>
      <c r="C185" s="69" t="s">
        <v>407</v>
      </c>
      <c r="D185" s="69" t="s">
        <v>334</v>
      </c>
      <c r="E185" s="69" t="s">
        <v>192</v>
      </c>
      <c r="F185" s="70">
        <v>25150</v>
      </c>
      <c r="G185" s="70">
        <v>11072</v>
      </c>
      <c r="H185" s="97">
        <f t="shared" si="4"/>
        <v>36222</v>
      </c>
      <c r="I185" s="70"/>
      <c r="J185" s="97">
        <f t="shared" si="5"/>
        <v>36222</v>
      </c>
    </row>
    <row r="186" spans="2:10" ht="28.5" customHeight="1">
      <c r="B186" s="26" t="s">
        <v>210</v>
      </c>
      <c r="C186" s="69" t="s">
        <v>505</v>
      </c>
      <c r="D186" s="69"/>
      <c r="E186" s="69"/>
      <c r="F186" s="70">
        <f>F187</f>
        <v>500</v>
      </c>
      <c r="G186" s="70"/>
      <c r="H186" s="97">
        <f t="shared" si="4"/>
        <v>500</v>
      </c>
      <c r="I186" s="70"/>
      <c r="J186" s="97">
        <f t="shared" si="5"/>
        <v>500</v>
      </c>
    </row>
    <row r="187" spans="2:10" ht="28.5" customHeight="1">
      <c r="B187" s="26" t="s">
        <v>193</v>
      </c>
      <c r="C187" s="69" t="s">
        <v>505</v>
      </c>
      <c r="D187" s="69" t="s">
        <v>334</v>
      </c>
      <c r="E187" s="69" t="s">
        <v>192</v>
      </c>
      <c r="F187" s="70">
        <v>500</v>
      </c>
      <c r="G187" s="70"/>
      <c r="H187" s="97">
        <f t="shared" si="4"/>
        <v>500</v>
      </c>
      <c r="I187" s="70"/>
      <c r="J187" s="97">
        <f t="shared" si="5"/>
        <v>500</v>
      </c>
    </row>
    <row r="188" spans="2:10" ht="28.5" customHeight="1">
      <c r="B188" s="26" t="s">
        <v>210</v>
      </c>
      <c r="C188" s="69" t="s">
        <v>505</v>
      </c>
      <c r="D188" s="69"/>
      <c r="E188" s="69"/>
      <c r="F188" s="70">
        <f>SUM(F189)</f>
        <v>4200</v>
      </c>
      <c r="G188" s="70">
        <f>SUM(G189)</f>
        <v>8000</v>
      </c>
      <c r="H188" s="97">
        <f t="shared" si="4"/>
        <v>12200</v>
      </c>
      <c r="I188" s="70"/>
      <c r="J188" s="97">
        <f t="shared" si="5"/>
        <v>12200</v>
      </c>
    </row>
    <row r="189" spans="2:10" ht="33.75" customHeight="1">
      <c r="B189" s="19" t="s">
        <v>193</v>
      </c>
      <c r="C189" s="69" t="s">
        <v>505</v>
      </c>
      <c r="D189" s="69" t="s">
        <v>588</v>
      </c>
      <c r="E189" s="69" t="s">
        <v>192</v>
      </c>
      <c r="F189" s="70">
        <v>4200</v>
      </c>
      <c r="G189" s="70">
        <v>8000</v>
      </c>
      <c r="H189" s="97">
        <f t="shared" si="4"/>
        <v>12200</v>
      </c>
      <c r="I189" s="70"/>
      <c r="J189" s="97">
        <f t="shared" si="5"/>
        <v>12200</v>
      </c>
    </row>
    <row r="190" spans="2:10" ht="33.75" customHeight="1">
      <c r="B190" s="19" t="s">
        <v>754</v>
      </c>
      <c r="C190" s="69" t="s">
        <v>781</v>
      </c>
      <c r="D190" s="69" t="s">
        <v>758</v>
      </c>
      <c r="E190" s="69"/>
      <c r="F190" s="70"/>
      <c r="G190" s="70">
        <f>G191</f>
        <v>1689.6</v>
      </c>
      <c r="H190" s="97">
        <f t="shared" si="4"/>
        <v>1689.6</v>
      </c>
      <c r="I190" s="70"/>
      <c r="J190" s="97">
        <f t="shared" si="5"/>
        <v>1689.6</v>
      </c>
    </row>
    <row r="191" spans="2:10" ht="33.75" customHeight="1">
      <c r="B191" s="19" t="s">
        <v>193</v>
      </c>
      <c r="C191" s="69" t="s">
        <v>781</v>
      </c>
      <c r="D191" s="69" t="s">
        <v>758</v>
      </c>
      <c r="E191" s="69" t="s">
        <v>192</v>
      </c>
      <c r="F191" s="70"/>
      <c r="G191" s="70">
        <v>1689.6</v>
      </c>
      <c r="H191" s="97">
        <f t="shared" si="4"/>
        <v>1689.6</v>
      </c>
      <c r="I191" s="70"/>
      <c r="J191" s="97">
        <f t="shared" si="5"/>
        <v>1689.6</v>
      </c>
    </row>
    <row r="192" spans="2:10" ht="17.25" customHeight="1">
      <c r="B192" s="19" t="s">
        <v>844</v>
      </c>
      <c r="C192" s="69"/>
      <c r="D192" s="69" t="s">
        <v>162</v>
      </c>
      <c r="E192" s="69"/>
      <c r="F192" s="70">
        <f>F193+F194</f>
        <v>1000</v>
      </c>
      <c r="G192" s="70">
        <f>G193+G194</f>
        <v>2100</v>
      </c>
      <c r="H192" s="97">
        <f t="shared" si="4"/>
        <v>3100</v>
      </c>
      <c r="I192" s="97">
        <f>I193</f>
        <v>500</v>
      </c>
      <c r="J192" s="97">
        <f t="shared" si="5"/>
        <v>3600</v>
      </c>
    </row>
    <row r="193" spans="2:10" ht="33.75" customHeight="1">
      <c r="B193" s="19" t="s">
        <v>193</v>
      </c>
      <c r="C193" s="69" t="s">
        <v>505</v>
      </c>
      <c r="D193" s="69" t="s">
        <v>337</v>
      </c>
      <c r="E193" s="69" t="s">
        <v>192</v>
      </c>
      <c r="F193" s="70">
        <v>1000</v>
      </c>
      <c r="G193" s="70">
        <v>1100</v>
      </c>
      <c r="H193" s="97">
        <f t="shared" si="4"/>
        <v>2100</v>
      </c>
      <c r="I193" s="97">
        <v>500</v>
      </c>
      <c r="J193" s="97">
        <f t="shared" si="5"/>
        <v>2600</v>
      </c>
    </row>
    <row r="194" spans="2:10" ht="33.75" customHeight="1">
      <c r="B194" s="19" t="s">
        <v>193</v>
      </c>
      <c r="C194" s="69" t="s">
        <v>505</v>
      </c>
      <c r="D194" s="69" t="s">
        <v>466</v>
      </c>
      <c r="E194" s="69" t="s">
        <v>192</v>
      </c>
      <c r="F194" s="70"/>
      <c r="G194" s="70">
        <v>1000</v>
      </c>
      <c r="H194" s="97">
        <f t="shared" si="4"/>
        <v>1000</v>
      </c>
      <c r="I194" s="70"/>
      <c r="J194" s="97">
        <f t="shared" si="5"/>
        <v>1000</v>
      </c>
    </row>
    <row r="195" spans="2:10" ht="33.75" customHeight="1">
      <c r="B195" s="19" t="s">
        <v>193</v>
      </c>
      <c r="C195" s="69" t="s">
        <v>505</v>
      </c>
      <c r="D195" s="69" t="s">
        <v>102</v>
      </c>
      <c r="E195" s="69" t="s">
        <v>192</v>
      </c>
      <c r="F195" s="70">
        <v>1500</v>
      </c>
      <c r="G195" s="70">
        <v>600</v>
      </c>
      <c r="H195" s="97">
        <f t="shared" si="4"/>
        <v>2100</v>
      </c>
      <c r="I195" s="97">
        <v>1000</v>
      </c>
      <c r="J195" s="97">
        <f t="shared" si="5"/>
        <v>3100</v>
      </c>
    </row>
    <row r="196" spans="2:10" ht="33.75" customHeight="1">
      <c r="B196" s="19" t="s">
        <v>193</v>
      </c>
      <c r="C196" s="69" t="s">
        <v>505</v>
      </c>
      <c r="D196" s="69" t="s">
        <v>307</v>
      </c>
      <c r="E196" s="69" t="s">
        <v>192</v>
      </c>
      <c r="F196" s="70">
        <v>1000</v>
      </c>
      <c r="G196" s="70"/>
      <c r="H196" s="97">
        <f t="shared" si="4"/>
        <v>1000</v>
      </c>
      <c r="I196" s="70"/>
      <c r="J196" s="97">
        <f t="shared" si="5"/>
        <v>1000</v>
      </c>
    </row>
    <row r="197" spans="2:10" ht="47.25" customHeight="1">
      <c r="B197" s="24" t="s">
        <v>484</v>
      </c>
      <c r="C197" s="67" t="s">
        <v>485</v>
      </c>
      <c r="D197" s="67" t="s">
        <v>63</v>
      </c>
      <c r="E197" s="67"/>
      <c r="F197" s="97">
        <f>SUM(F198)</f>
        <v>4700</v>
      </c>
      <c r="G197" s="97"/>
      <c r="H197" s="97">
        <f t="shared" si="4"/>
        <v>4700</v>
      </c>
      <c r="I197" s="97"/>
      <c r="J197" s="97">
        <f t="shared" si="5"/>
        <v>4700</v>
      </c>
    </row>
    <row r="198" spans="2:10" ht="39.75" customHeight="1">
      <c r="B198" s="19" t="s">
        <v>486</v>
      </c>
      <c r="C198" s="69" t="s">
        <v>487</v>
      </c>
      <c r="D198" s="69" t="s">
        <v>63</v>
      </c>
      <c r="E198" s="69"/>
      <c r="F198" s="70">
        <f>SUM(F199)</f>
        <v>4700</v>
      </c>
      <c r="G198" s="70"/>
      <c r="H198" s="97">
        <f t="shared" si="4"/>
        <v>4700</v>
      </c>
      <c r="I198" s="70"/>
      <c r="J198" s="97">
        <f t="shared" si="5"/>
        <v>4700</v>
      </c>
    </row>
    <row r="199" spans="2:10" ht="20.25" customHeight="1">
      <c r="B199" s="47" t="s">
        <v>488</v>
      </c>
      <c r="C199" s="69" t="s">
        <v>489</v>
      </c>
      <c r="D199" s="69" t="s">
        <v>63</v>
      </c>
      <c r="E199" s="69"/>
      <c r="F199" s="70">
        <f>SUM(F200)</f>
        <v>4700</v>
      </c>
      <c r="G199" s="70"/>
      <c r="H199" s="97">
        <f t="shared" si="4"/>
        <v>4700</v>
      </c>
      <c r="I199" s="70"/>
      <c r="J199" s="97">
        <f t="shared" si="5"/>
        <v>4700</v>
      </c>
    </row>
    <row r="200" spans="2:10" ht="37.5" customHeight="1">
      <c r="B200" s="19" t="s">
        <v>193</v>
      </c>
      <c r="C200" s="69" t="s">
        <v>489</v>
      </c>
      <c r="D200" s="69" t="s">
        <v>63</v>
      </c>
      <c r="E200" s="69" t="s">
        <v>192</v>
      </c>
      <c r="F200" s="70">
        <v>4700</v>
      </c>
      <c r="G200" s="70"/>
      <c r="H200" s="97">
        <f t="shared" si="4"/>
        <v>4700</v>
      </c>
      <c r="I200" s="70"/>
      <c r="J200" s="97">
        <f t="shared" si="5"/>
        <v>4700</v>
      </c>
    </row>
    <row r="201" spans="2:10" ht="42.75" customHeight="1">
      <c r="B201" s="24" t="s">
        <v>693</v>
      </c>
      <c r="C201" s="67" t="s">
        <v>587</v>
      </c>
      <c r="D201" s="67" t="s">
        <v>588</v>
      </c>
      <c r="E201" s="67"/>
      <c r="F201" s="97">
        <f>F202+F205</f>
        <v>66600</v>
      </c>
      <c r="G201" s="97">
        <f>G202+G205</f>
        <v>35000</v>
      </c>
      <c r="H201" s="97">
        <f t="shared" si="4"/>
        <v>101600</v>
      </c>
      <c r="I201" s="97"/>
      <c r="J201" s="97">
        <f t="shared" si="5"/>
        <v>101600</v>
      </c>
    </row>
    <row r="202" spans="2:10" ht="30.75" customHeight="1">
      <c r="B202" s="19" t="s">
        <v>585</v>
      </c>
      <c r="C202" s="69" t="s">
        <v>580</v>
      </c>
      <c r="D202" s="69" t="s">
        <v>588</v>
      </c>
      <c r="E202" s="69"/>
      <c r="F202" s="70">
        <f>F203+F204</f>
        <v>16600</v>
      </c>
      <c r="G202" s="70"/>
      <c r="H202" s="97">
        <f t="shared" si="4"/>
        <v>16600</v>
      </c>
      <c r="I202" s="70"/>
      <c r="J202" s="97">
        <f t="shared" si="5"/>
        <v>16600</v>
      </c>
    </row>
    <row r="203" spans="2:10" ht="18" customHeight="1">
      <c r="B203" s="19" t="s">
        <v>586</v>
      </c>
      <c r="C203" s="69" t="s">
        <v>580</v>
      </c>
      <c r="D203" s="69" t="s">
        <v>588</v>
      </c>
      <c r="E203" s="69" t="s">
        <v>192</v>
      </c>
      <c r="F203" s="70">
        <v>1600</v>
      </c>
      <c r="G203" s="70"/>
      <c r="H203" s="97">
        <f t="shared" si="4"/>
        <v>1600</v>
      </c>
      <c r="I203" s="70"/>
      <c r="J203" s="97">
        <f t="shared" si="5"/>
        <v>1600</v>
      </c>
    </row>
    <row r="204" spans="2:10" ht="27" customHeight="1">
      <c r="B204" s="19" t="s">
        <v>649</v>
      </c>
      <c r="C204" s="69" t="s">
        <v>580</v>
      </c>
      <c r="D204" s="69" t="s">
        <v>588</v>
      </c>
      <c r="E204" s="69" t="s">
        <v>192</v>
      </c>
      <c r="F204" s="70">
        <v>15000</v>
      </c>
      <c r="G204" s="70"/>
      <c r="H204" s="97">
        <f t="shared" ref="H204:H267" si="7">F204+G204</f>
        <v>15000</v>
      </c>
      <c r="I204" s="70"/>
      <c r="J204" s="97">
        <f t="shared" ref="J204:J267" si="8">H204+I204</f>
        <v>15000</v>
      </c>
    </row>
    <row r="205" spans="2:10" ht="27" customHeight="1">
      <c r="B205" s="19" t="s">
        <v>753</v>
      </c>
      <c r="C205" s="69" t="s">
        <v>752</v>
      </c>
      <c r="D205" s="69" t="s">
        <v>758</v>
      </c>
      <c r="E205" s="69" t="s">
        <v>192</v>
      </c>
      <c r="F205" s="70">
        <v>50000</v>
      </c>
      <c r="G205" s="70">
        <v>35000</v>
      </c>
      <c r="H205" s="97">
        <f t="shared" si="7"/>
        <v>85000</v>
      </c>
      <c r="I205" s="70"/>
      <c r="J205" s="97">
        <f t="shared" si="8"/>
        <v>85000</v>
      </c>
    </row>
    <row r="206" spans="2:10" ht="37.5" customHeight="1">
      <c r="B206" s="24" t="s">
        <v>626</v>
      </c>
      <c r="C206" s="69"/>
      <c r="D206" s="69"/>
      <c r="E206" s="69"/>
      <c r="F206" s="97">
        <f>F207</f>
        <v>4106.3</v>
      </c>
      <c r="G206" s="97">
        <f>G207</f>
        <v>-106.3</v>
      </c>
      <c r="H206" s="97">
        <f t="shared" si="7"/>
        <v>4000</v>
      </c>
      <c r="I206" s="97">
        <f>I207</f>
        <v>10118.4</v>
      </c>
      <c r="J206" s="97">
        <f t="shared" si="8"/>
        <v>14118.4</v>
      </c>
    </row>
    <row r="207" spans="2:10" ht="29.25" customHeight="1">
      <c r="B207" s="24" t="s">
        <v>655</v>
      </c>
      <c r="C207" s="67" t="s">
        <v>654</v>
      </c>
      <c r="D207" s="69"/>
      <c r="E207" s="69"/>
      <c r="F207" s="97">
        <f>F208</f>
        <v>4106.3</v>
      </c>
      <c r="G207" s="97">
        <f>G208</f>
        <v>-106.3</v>
      </c>
      <c r="H207" s="97">
        <f t="shared" si="7"/>
        <v>4000</v>
      </c>
      <c r="I207" s="97">
        <f>I208</f>
        <v>10118.4</v>
      </c>
      <c r="J207" s="97">
        <f t="shared" si="8"/>
        <v>14118.4</v>
      </c>
    </row>
    <row r="208" spans="2:10" ht="37.5" customHeight="1">
      <c r="B208" s="19" t="s">
        <v>627</v>
      </c>
      <c r="C208" s="69" t="s">
        <v>653</v>
      </c>
      <c r="D208" s="69" t="s">
        <v>588</v>
      </c>
      <c r="E208" s="69"/>
      <c r="F208" s="70">
        <f>F209+F210</f>
        <v>4106.3</v>
      </c>
      <c r="G208" s="70">
        <f>G209+G210</f>
        <v>-106.3</v>
      </c>
      <c r="H208" s="97">
        <f t="shared" si="7"/>
        <v>4000</v>
      </c>
      <c r="I208" s="70">
        <f>I209</f>
        <v>10118.4</v>
      </c>
      <c r="J208" s="97">
        <f t="shared" si="8"/>
        <v>14118.4</v>
      </c>
    </row>
    <row r="209" spans="2:10" ht="24.75" customHeight="1">
      <c r="B209" s="19" t="s">
        <v>649</v>
      </c>
      <c r="C209" s="69" t="s">
        <v>631</v>
      </c>
      <c r="D209" s="69" t="s">
        <v>588</v>
      </c>
      <c r="E209" s="69" t="s">
        <v>192</v>
      </c>
      <c r="F209" s="70">
        <v>106.3</v>
      </c>
      <c r="G209" s="70">
        <v>-106.3</v>
      </c>
      <c r="H209" s="97">
        <f t="shared" si="7"/>
        <v>0</v>
      </c>
      <c r="I209" s="70">
        <v>10118.4</v>
      </c>
      <c r="J209" s="97">
        <f t="shared" si="8"/>
        <v>10118.4</v>
      </c>
    </row>
    <row r="210" spans="2:10" ht="22.5" customHeight="1">
      <c r="B210" s="19" t="s">
        <v>648</v>
      </c>
      <c r="C210" s="69" t="s">
        <v>632</v>
      </c>
      <c r="D210" s="69" t="s">
        <v>588</v>
      </c>
      <c r="E210" s="69" t="s">
        <v>192</v>
      </c>
      <c r="F210" s="70">
        <v>4000</v>
      </c>
      <c r="G210" s="70"/>
      <c r="H210" s="97">
        <f t="shared" si="7"/>
        <v>4000</v>
      </c>
      <c r="I210" s="70"/>
      <c r="J210" s="97">
        <f t="shared" si="8"/>
        <v>4000</v>
      </c>
    </row>
    <row r="211" spans="2:10" ht="27.75" customHeight="1">
      <c r="B211" s="24" t="s">
        <v>453</v>
      </c>
      <c r="C211" s="69"/>
      <c r="D211" s="68"/>
      <c r="E211" s="69"/>
      <c r="F211" s="97">
        <f>SUM(F12,F28,F68,F72,F76,F80,F84,F91,F129,F147,F154,F160,F167,F178,F140,F25,F197,F65,F201,F206)</f>
        <v>844517.2</v>
      </c>
      <c r="G211" s="97">
        <f>SUM(G12,G28,G68,G72,G76,G80,G84,G91,G129,G147,G154,G160,G167,G178,G140,G25,G197,G65,G201,G206)</f>
        <v>95315.5</v>
      </c>
      <c r="H211" s="97">
        <f t="shared" si="7"/>
        <v>939832.7</v>
      </c>
      <c r="I211" s="97">
        <f>SUM(I12,I28,I68,I72,I76,I80,I84,I91,I129,I147,I154,I160,I167,I178,I140,I25,I197,I65,I201,I206)</f>
        <v>20118.400000000001</v>
      </c>
      <c r="J211" s="97">
        <f t="shared" si="8"/>
        <v>959951.1</v>
      </c>
    </row>
    <row r="212" spans="2:10" ht="21" customHeight="1">
      <c r="B212" s="24" t="s">
        <v>136</v>
      </c>
      <c r="C212" s="65"/>
      <c r="D212" s="65"/>
      <c r="E212" s="65"/>
      <c r="F212" s="92">
        <f>SUM(F213,F216,F221,F224,F229,F231,F234,F236)+F219</f>
        <v>62825.2</v>
      </c>
      <c r="G212" s="92">
        <f>SUM(G213,G216,G221,G224,G229,G231,G234,G236)+G219</f>
        <v>2200</v>
      </c>
      <c r="H212" s="97">
        <f t="shared" si="7"/>
        <v>65025.2</v>
      </c>
      <c r="I212" s="92">
        <v>1300</v>
      </c>
      <c r="J212" s="97">
        <f t="shared" si="8"/>
        <v>66325.2</v>
      </c>
    </row>
    <row r="213" spans="2:10" ht="31.5" customHeight="1">
      <c r="B213" s="24" t="s">
        <v>138</v>
      </c>
      <c r="C213" s="67"/>
      <c r="D213" s="67" t="s">
        <v>139</v>
      </c>
      <c r="E213" s="67"/>
      <c r="F213" s="97">
        <f>SUM(F215)</f>
        <v>1700</v>
      </c>
      <c r="G213" s="97"/>
      <c r="H213" s="97">
        <f t="shared" si="7"/>
        <v>1700</v>
      </c>
      <c r="I213" s="97"/>
      <c r="J213" s="97">
        <f t="shared" si="8"/>
        <v>1700</v>
      </c>
    </row>
    <row r="214" spans="2:10" ht="30.75" customHeight="1">
      <c r="B214" s="24" t="s">
        <v>272</v>
      </c>
      <c r="C214" s="67" t="s">
        <v>221</v>
      </c>
      <c r="D214" s="67" t="s">
        <v>139</v>
      </c>
      <c r="E214" s="67"/>
      <c r="F214" s="97">
        <f>SUM(F215)</f>
        <v>1700</v>
      </c>
      <c r="G214" s="97"/>
      <c r="H214" s="97">
        <f t="shared" si="7"/>
        <v>1700</v>
      </c>
      <c r="I214" s="97"/>
      <c r="J214" s="97">
        <f t="shared" si="8"/>
        <v>1700</v>
      </c>
    </row>
    <row r="215" spans="2:10" ht="21.75" customHeight="1">
      <c r="B215" s="19" t="s">
        <v>140</v>
      </c>
      <c r="C215" s="69" t="s">
        <v>222</v>
      </c>
      <c r="D215" s="69" t="s">
        <v>139</v>
      </c>
      <c r="E215" s="69"/>
      <c r="F215" s="70">
        <v>1700</v>
      </c>
      <c r="G215" s="70"/>
      <c r="H215" s="97">
        <f t="shared" si="7"/>
        <v>1700</v>
      </c>
      <c r="I215" s="70"/>
      <c r="J215" s="97">
        <f t="shared" si="8"/>
        <v>1700</v>
      </c>
    </row>
    <row r="216" spans="2:10" ht="42.75" customHeight="1">
      <c r="B216" s="24" t="s">
        <v>189</v>
      </c>
      <c r="C216" s="67"/>
      <c r="D216" s="67" t="s">
        <v>302</v>
      </c>
      <c r="E216" s="67"/>
      <c r="F216" s="97">
        <f>SUM(F218)</f>
        <v>1486</v>
      </c>
      <c r="G216" s="97"/>
      <c r="H216" s="97">
        <f t="shared" si="7"/>
        <v>1486</v>
      </c>
      <c r="I216" s="97"/>
      <c r="J216" s="97">
        <f t="shared" si="8"/>
        <v>1486</v>
      </c>
    </row>
    <row r="217" spans="2:10" ht="33.75" customHeight="1">
      <c r="B217" s="24" t="s">
        <v>272</v>
      </c>
      <c r="C217" s="67" t="s">
        <v>221</v>
      </c>
      <c r="D217" s="67" t="s">
        <v>302</v>
      </c>
      <c r="E217" s="67"/>
      <c r="F217" s="97">
        <f>SUM(F218)</f>
        <v>1486</v>
      </c>
      <c r="G217" s="97"/>
      <c r="H217" s="97">
        <f t="shared" si="7"/>
        <v>1486</v>
      </c>
      <c r="I217" s="97"/>
      <c r="J217" s="97">
        <f t="shared" si="8"/>
        <v>1486</v>
      </c>
    </row>
    <row r="218" spans="2:10" ht="33" customHeight="1">
      <c r="B218" s="19" t="s">
        <v>301</v>
      </c>
      <c r="C218" s="69" t="s">
        <v>225</v>
      </c>
      <c r="D218" s="69" t="s">
        <v>302</v>
      </c>
      <c r="E218" s="69"/>
      <c r="F218" s="70">
        <v>1486</v>
      </c>
      <c r="G218" s="70"/>
      <c r="H218" s="97">
        <f t="shared" si="7"/>
        <v>1486</v>
      </c>
      <c r="I218" s="70"/>
      <c r="J218" s="97">
        <f t="shared" si="8"/>
        <v>1486</v>
      </c>
    </row>
    <row r="219" spans="2:10" ht="21.75" customHeight="1">
      <c r="B219" s="24" t="s">
        <v>595</v>
      </c>
      <c r="C219" s="69"/>
      <c r="D219" s="69" t="s">
        <v>596</v>
      </c>
      <c r="E219" s="69"/>
      <c r="F219" s="70">
        <f>F220</f>
        <v>32.700000000000003</v>
      </c>
      <c r="G219" s="70"/>
      <c r="H219" s="97">
        <f t="shared" si="7"/>
        <v>32.700000000000003</v>
      </c>
      <c r="I219" s="70"/>
      <c r="J219" s="97">
        <f t="shared" si="8"/>
        <v>32.700000000000003</v>
      </c>
    </row>
    <row r="220" spans="2:10" ht="39" customHeight="1">
      <c r="B220" s="152" t="s">
        <v>597</v>
      </c>
      <c r="C220" s="67"/>
      <c r="D220" s="69" t="s">
        <v>596</v>
      </c>
      <c r="E220" s="69" t="s">
        <v>192</v>
      </c>
      <c r="F220" s="70">
        <v>32.700000000000003</v>
      </c>
      <c r="G220" s="70"/>
      <c r="H220" s="97">
        <f t="shared" si="7"/>
        <v>32.700000000000003</v>
      </c>
      <c r="I220" s="70"/>
      <c r="J220" s="97">
        <f t="shared" si="8"/>
        <v>32.700000000000003</v>
      </c>
    </row>
    <row r="221" spans="2:10" ht="43.5" customHeight="1">
      <c r="B221" s="24" t="s">
        <v>303</v>
      </c>
      <c r="C221" s="151" t="s">
        <v>598</v>
      </c>
      <c r="D221" s="67" t="s">
        <v>304</v>
      </c>
      <c r="E221" s="67"/>
      <c r="F221" s="97">
        <f>SUM(F222)</f>
        <v>38319</v>
      </c>
      <c r="G221" s="97">
        <f>SUM(G222)</f>
        <v>2200</v>
      </c>
      <c r="H221" s="97">
        <f t="shared" si="7"/>
        <v>40519</v>
      </c>
      <c r="I221" s="92">
        <v>783</v>
      </c>
      <c r="J221" s="97">
        <f t="shared" si="8"/>
        <v>41302</v>
      </c>
    </row>
    <row r="222" spans="2:10" ht="29.25" customHeight="1">
      <c r="B222" s="24" t="s">
        <v>273</v>
      </c>
      <c r="C222" s="67" t="s">
        <v>229</v>
      </c>
      <c r="D222" s="67" t="s">
        <v>304</v>
      </c>
      <c r="E222" s="67"/>
      <c r="F222" s="97">
        <f>SUM(F223:F223)</f>
        <v>38319</v>
      </c>
      <c r="G222" s="97">
        <f>SUM(G223:G223)</f>
        <v>2200</v>
      </c>
      <c r="H222" s="97">
        <f t="shared" si="7"/>
        <v>40519</v>
      </c>
      <c r="I222" s="92">
        <v>783</v>
      </c>
      <c r="J222" s="97">
        <f t="shared" si="8"/>
        <v>41302</v>
      </c>
    </row>
    <row r="223" spans="2:10" ht="25.5" customHeight="1">
      <c r="B223" s="19" t="s">
        <v>190</v>
      </c>
      <c r="C223" s="69" t="s">
        <v>233</v>
      </c>
      <c r="D223" s="69" t="s">
        <v>304</v>
      </c>
      <c r="E223" s="65"/>
      <c r="F223" s="70">
        <v>38319</v>
      </c>
      <c r="G223" s="98">
        <v>2200</v>
      </c>
      <c r="H223" s="97">
        <f t="shared" si="7"/>
        <v>40519</v>
      </c>
      <c r="I223" s="98">
        <v>783</v>
      </c>
      <c r="J223" s="97">
        <f t="shared" si="8"/>
        <v>41302</v>
      </c>
    </row>
    <row r="224" spans="2:10" ht="47.25" customHeight="1">
      <c r="B224" s="40" t="s">
        <v>321</v>
      </c>
      <c r="C224" s="67"/>
      <c r="D224" s="67" t="s">
        <v>306</v>
      </c>
      <c r="E224" s="67"/>
      <c r="F224" s="97">
        <f>SUM(F225,F227)</f>
        <v>9747</v>
      </c>
      <c r="G224" s="97"/>
      <c r="H224" s="97">
        <f t="shared" si="7"/>
        <v>9747</v>
      </c>
      <c r="I224" s="97">
        <f>I225</f>
        <v>222</v>
      </c>
      <c r="J224" s="97">
        <f t="shared" si="8"/>
        <v>9969</v>
      </c>
    </row>
    <row r="225" spans="2:10" ht="27.75" customHeight="1">
      <c r="B225" s="24" t="s">
        <v>271</v>
      </c>
      <c r="C225" s="67" t="s">
        <v>229</v>
      </c>
      <c r="D225" s="67" t="s">
        <v>306</v>
      </c>
      <c r="E225" s="67"/>
      <c r="F225" s="97">
        <f>SUM(F226)</f>
        <v>8032</v>
      </c>
      <c r="G225" s="97"/>
      <c r="H225" s="97">
        <f t="shared" si="7"/>
        <v>8032</v>
      </c>
      <c r="I225" s="97">
        <f>I226</f>
        <v>222</v>
      </c>
      <c r="J225" s="97">
        <f t="shared" si="8"/>
        <v>8254</v>
      </c>
    </row>
    <row r="226" spans="2:10" ht="33.75" customHeight="1">
      <c r="B226" s="26" t="s">
        <v>199</v>
      </c>
      <c r="C226" s="69" t="s">
        <v>254</v>
      </c>
      <c r="D226" s="69" t="s">
        <v>306</v>
      </c>
      <c r="E226" s="69"/>
      <c r="F226" s="70">
        <v>8032</v>
      </c>
      <c r="G226" s="70"/>
      <c r="H226" s="97">
        <f t="shared" si="7"/>
        <v>8032</v>
      </c>
      <c r="I226" s="70">
        <v>222</v>
      </c>
      <c r="J226" s="97">
        <f t="shared" si="8"/>
        <v>8254</v>
      </c>
    </row>
    <row r="227" spans="2:10" ht="31.5" customHeight="1">
      <c r="B227" s="24" t="s">
        <v>270</v>
      </c>
      <c r="C227" s="67" t="s">
        <v>40</v>
      </c>
      <c r="D227" s="67" t="s">
        <v>306</v>
      </c>
      <c r="E227" s="69"/>
      <c r="F227" s="97">
        <f>SUM(F228)</f>
        <v>1715</v>
      </c>
      <c r="G227" s="70"/>
      <c r="H227" s="97">
        <f t="shared" si="7"/>
        <v>1715</v>
      </c>
      <c r="I227" s="70"/>
      <c r="J227" s="97">
        <f t="shared" si="8"/>
        <v>1715</v>
      </c>
    </row>
    <row r="228" spans="2:10" ht="31.5" customHeight="1">
      <c r="B228" s="19" t="s">
        <v>200</v>
      </c>
      <c r="C228" s="69" t="s">
        <v>236</v>
      </c>
      <c r="D228" s="69" t="s">
        <v>306</v>
      </c>
      <c r="E228" s="69"/>
      <c r="F228" s="70">
        <v>1715</v>
      </c>
      <c r="G228" s="70"/>
      <c r="H228" s="97">
        <f t="shared" si="7"/>
        <v>1715</v>
      </c>
      <c r="I228" s="70"/>
      <c r="J228" s="97">
        <f t="shared" si="8"/>
        <v>1715</v>
      </c>
    </row>
    <row r="229" spans="2:10" ht="29.25" customHeight="1">
      <c r="B229" s="24" t="s">
        <v>270</v>
      </c>
      <c r="C229" s="69" t="s">
        <v>243</v>
      </c>
      <c r="D229" s="69" t="s">
        <v>130</v>
      </c>
      <c r="E229" s="69"/>
      <c r="F229" s="97">
        <f>F230</f>
        <v>382.5</v>
      </c>
      <c r="G229" s="70"/>
      <c r="H229" s="97">
        <f t="shared" si="7"/>
        <v>382.5</v>
      </c>
      <c r="I229" s="70"/>
      <c r="J229" s="97">
        <f t="shared" si="8"/>
        <v>382.5</v>
      </c>
    </row>
    <row r="230" spans="2:10" ht="25.5" customHeight="1">
      <c r="B230" s="33" t="s">
        <v>201</v>
      </c>
      <c r="C230" s="69" t="s">
        <v>244</v>
      </c>
      <c r="D230" s="69" t="s">
        <v>130</v>
      </c>
      <c r="E230" s="69"/>
      <c r="F230" s="70">
        <v>382.5</v>
      </c>
      <c r="G230" s="70"/>
      <c r="H230" s="97">
        <f t="shared" si="7"/>
        <v>382.5</v>
      </c>
      <c r="I230" s="70"/>
      <c r="J230" s="97">
        <f t="shared" si="8"/>
        <v>382.5</v>
      </c>
    </row>
    <row r="231" spans="2:10" ht="19.5" customHeight="1">
      <c r="B231" s="24" t="s">
        <v>274</v>
      </c>
      <c r="C231" s="67" t="s">
        <v>229</v>
      </c>
      <c r="D231" s="67" t="s">
        <v>331</v>
      </c>
      <c r="E231" s="67"/>
      <c r="F231" s="97">
        <f>SUM(F232)</f>
        <v>6147</v>
      </c>
      <c r="G231" s="97"/>
      <c r="H231" s="97">
        <f t="shared" si="7"/>
        <v>6147</v>
      </c>
      <c r="I231" s="97">
        <v>150</v>
      </c>
      <c r="J231" s="97">
        <f t="shared" si="8"/>
        <v>6297</v>
      </c>
    </row>
    <row r="232" spans="2:10" ht="21.75" customHeight="1">
      <c r="B232" s="24" t="s">
        <v>271</v>
      </c>
      <c r="C232" s="69" t="s">
        <v>258</v>
      </c>
      <c r="D232" s="69" t="s">
        <v>331</v>
      </c>
      <c r="E232" s="69"/>
      <c r="F232" s="70">
        <f>SUM(F233)</f>
        <v>6147</v>
      </c>
      <c r="G232" s="70"/>
      <c r="H232" s="97">
        <f t="shared" si="7"/>
        <v>6147</v>
      </c>
      <c r="I232" s="70">
        <v>150</v>
      </c>
      <c r="J232" s="97">
        <f t="shared" si="8"/>
        <v>6297</v>
      </c>
    </row>
    <row r="233" spans="2:10" ht="39.75" customHeight="1">
      <c r="B233" s="19" t="s">
        <v>141</v>
      </c>
      <c r="C233" s="69" t="s">
        <v>258</v>
      </c>
      <c r="D233" s="69" t="s">
        <v>331</v>
      </c>
      <c r="E233" s="65"/>
      <c r="F233" s="70">
        <v>6147</v>
      </c>
      <c r="G233" s="222"/>
      <c r="H233" s="97">
        <f t="shared" si="7"/>
        <v>6147</v>
      </c>
      <c r="I233" s="70">
        <v>150</v>
      </c>
      <c r="J233" s="97">
        <f t="shared" si="8"/>
        <v>6297</v>
      </c>
    </row>
    <row r="234" spans="2:10" ht="24.75" customHeight="1">
      <c r="B234" s="24" t="s">
        <v>271</v>
      </c>
      <c r="C234" s="67" t="s">
        <v>351</v>
      </c>
      <c r="D234" s="67" t="s">
        <v>53</v>
      </c>
      <c r="E234" s="67"/>
      <c r="F234" s="97">
        <f>SUM(F235)</f>
        <v>3295</v>
      </c>
      <c r="G234" s="97"/>
      <c r="H234" s="97">
        <f t="shared" si="7"/>
        <v>3295</v>
      </c>
      <c r="I234" s="97">
        <v>105</v>
      </c>
      <c r="J234" s="97">
        <f t="shared" si="8"/>
        <v>3400</v>
      </c>
    </row>
    <row r="235" spans="2:10" ht="34.5" customHeight="1">
      <c r="B235" s="33" t="s">
        <v>32</v>
      </c>
      <c r="C235" s="69" t="s">
        <v>352</v>
      </c>
      <c r="D235" s="69" t="s">
        <v>53</v>
      </c>
      <c r="E235" s="69"/>
      <c r="F235" s="70">
        <v>3295</v>
      </c>
      <c r="G235" s="70"/>
      <c r="H235" s="97">
        <f t="shared" si="7"/>
        <v>3295</v>
      </c>
      <c r="I235" s="70">
        <v>105</v>
      </c>
      <c r="J235" s="97">
        <f t="shared" si="8"/>
        <v>3400</v>
      </c>
    </row>
    <row r="236" spans="2:10" ht="22.5" customHeight="1">
      <c r="B236" s="24" t="s">
        <v>271</v>
      </c>
      <c r="C236" s="67" t="s">
        <v>229</v>
      </c>
      <c r="D236" s="67" t="s">
        <v>103</v>
      </c>
      <c r="E236" s="67"/>
      <c r="F236" s="97">
        <f>SUM(F237)</f>
        <v>1716</v>
      </c>
      <c r="G236" s="97"/>
      <c r="H236" s="97">
        <f t="shared" si="7"/>
        <v>1716</v>
      </c>
      <c r="I236" s="97">
        <f>I237</f>
        <v>40</v>
      </c>
      <c r="J236" s="97">
        <f t="shared" si="8"/>
        <v>1756</v>
      </c>
    </row>
    <row r="237" spans="2:10" ht="35.25" customHeight="1">
      <c r="B237" s="33" t="s">
        <v>207</v>
      </c>
      <c r="C237" s="69" t="s">
        <v>356</v>
      </c>
      <c r="D237" s="69" t="s">
        <v>103</v>
      </c>
      <c r="E237" s="69"/>
      <c r="F237" s="70">
        <v>1716</v>
      </c>
      <c r="G237" s="70"/>
      <c r="H237" s="97">
        <f t="shared" si="7"/>
        <v>1716</v>
      </c>
      <c r="I237" s="70">
        <v>40</v>
      </c>
      <c r="J237" s="97">
        <f t="shared" si="8"/>
        <v>1756</v>
      </c>
    </row>
    <row r="238" spans="2:10" ht="19.5" customHeight="1">
      <c r="B238" s="85" t="s">
        <v>16</v>
      </c>
      <c r="C238" s="69"/>
      <c r="D238" s="69"/>
      <c r="E238" s="69"/>
      <c r="F238" s="97">
        <f>SUM(F241,F244,F246,F248,F250,F252)+F239</f>
        <v>46710.9</v>
      </c>
      <c r="G238" s="97">
        <f>SUM(G241,G244,G246,G248,G250,G252)+G239</f>
        <v>5000</v>
      </c>
      <c r="H238" s="97">
        <f t="shared" si="7"/>
        <v>51710.9</v>
      </c>
      <c r="I238" s="97">
        <f>I252</f>
        <v>760</v>
      </c>
      <c r="J238" s="97">
        <f t="shared" si="8"/>
        <v>52470.9</v>
      </c>
    </row>
    <row r="239" spans="2:10" ht="28.5" hidden="1" customHeight="1">
      <c r="B239" s="44" t="s">
        <v>652</v>
      </c>
      <c r="C239" s="73"/>
      <c r="D239" s="72" t="s">
        <v>638</v>
      </c>
      <c r="E239" s="69"/>
      <c r="F239" s="102">
        <f>F240</f>
        <v>0</v>
      </c>
      <c r="G239" s="70"/>
      <c r="H239" s="97">
        <f t="shared" si="7"/>
        <v>0</v>
      </c>
      <c r="I239" s="70"/>
      <c r="J239" s="97">
        <f t="shared" si="8"/>
        <v>0</v>
      </c>
    </row>
    <row r="240" spans="2:10" ht="30" hidden="1" customHeight="1">
      <c r="B240" s="19" t="s">
        <v>193</v>
      </c>
      <c r="C240" s="73" t="s">
        <v>651</v>
      </c>
      <c r="D240" s="73" t="s">
        <v>638</v>
      </c>
      <c r="E240" s="69"/>
      <c r="F240" s="101"/>
      <c r="G240" s="70"/>
      <c r="H240" s="97">
        <f t="shared" si="7"/>
        <v>0</v>
      </c>
      <c r="I240" s="70"/>
      <c r="J240" s="97">
        <f t="shared" si="8"/>
        <v>0</v>
      </c>
    </row>
    <row r="241" spans="2:10" ht="24" hidden="1" customHeight="1">
      <c r="B241" s="41" t="s">
        <v>42</v>
      </c>
      <c r="C241" s="67"/>
      <c r="D241" s="67" t="s">
        <v>41</v>
      </c>
      <c r="E241" s="69"/>
      <c r="F241" s="97">
        <f>SUM(F242)</f>
        <v>2906</v>
      </c>
      <c r="G241" s="70"/>
      <c r="H241" s="97">
        <f t="shared" si="7"/>
        <v>2906</v>
      </c>
      <c r="I241" s="70"/>
      <c r="J241" s="97">
        <f t="shared" si="8"/>
        <v>2906</v>
      </c>
    </row>
    <row r="242" spans="2:10" ht="31.5" hidden="1" customHeight="1">
      <c r="B242" s="41" t="s">
        <v>373</v>
      </c>
      <c r="C242" s="67" t="s">
        <v>238</v>
      </c>
      <c r="D242" s="67" t="s">
        <v>41</v>
      </c>
      <c r="E242" s="69"/>
      <c r="F242" s="70">
        <f>SUM(F243)</f>
        <v>2906</v>
      </c>
      <c r="G242" s="70"/>
      <c r="H242" s="97">
        <f t="shared" si="7"/>
        <v>2906</v>
      </c>
      <c r="I242" s="70"/>
      <c r="J242" s="97">
        <f t="shared" si="8"/>
        <v>2906</v>
      </c>
    </row>
    <row r="243" spans="2:10" ht="25.5" hidden="1" customHeight="1">
      <c r="B243" s="42" t="s">
        <v>182</v>
      </c>
      <c r="C243" s="69" t="s">
        <v>460</v>
      </c>
      <c r="D243" s="69" t="s">
        <v>41</v>
      </c>
      <c r="E243" s="69"/>
      <c r="F243" s="70">
        <v>2906</v>
      </c>
      <c r="G243" s="70"/>
      <c r="H243" s="97">
        <f t="shared" si="7"/>
        <v>2906</v>
      </c>
      <c r="I243" s="70"/>
      <c r="J243" s="97">
        <f t="shared" si="8"/>
        <v>2906</v>
      </c>
    </row>
    <row r="244" spans="2:10" ht="21" hidden="1" customHeight="1">
      <c r="B244" s="24" t="s">
        <v>30</v>
      </c>
      <c r="C244" s="67" t="s">
        <v>240</v>
      </c>
      <c r="D244" s="67" t="s">
        <v>307</v>
      </c>
      <c r="E244" s="67"/>
      <c r="F244" s="97">
        <f>F245</f>
        <v>3000</v>
      </c>
      <c r="G244" s="97"/>
      <c r="H244" s="97">
        <f t="shared" si="7"/>
        <v>3000</v>
      </c>
      <c r="I244" s="97"/>
      <c r="J244" s="97">
        <f t="shared" si="8"/>
        <v>3000</v>
      </c>
    </row>
    <row r="245" spans="2:10" ht="24.75" hidden="1" customHeight="1">
      <c r="B245" s="19" t="s">
        <v>308</v>
      </c>
      <c r="C245" s="69" t="s">
        <v>241</v>
      </c>
      <c r="D245" s="69" t="s">
        <v>307</v>
      </c>
      <c r="E245" s="69"/>
      <c r="F245" s="70">
        <v>3000</v>
      </c>
      <c r="G245" s="70"/>
      <c r="H245" s="97">
        <f t="shared" si="7"/>
        <v>3000</v>
      </c>
      <c r="I245" s="70"/>
      <c r="J245" s="97">
        <f t="shared" si="8"/>
        <v>3000</v>
      </c>
    </row>
    <row r="246" spans="2:10" ht="36.75" hidden="1" customHeight="1">
      <c r="B246" s="43" t="s">
        <v>206</v>
      </c>
      <c r="C246" s="67" t="s">
        <v>341</v>
      </c>
      <c r="D246" s="67" t="s">
        <v>313</v>
      </c>
      <c r="E246" s="67"/>
      <c r="F246" s="97">
        <f>SUM(F247)</f>
        <v>2820.9</v>
      </c>
      <c r="G246" s="97"/>
      <c r="H246" s="97">
        <f t="shared" si="7"/>
        <v>2820.9</v>
      </c>
      <c r="I246" s="97"/>
      <c r="J246" s="97">
        <f t="shared" si="8"/>
        <v>2820.9</v>
      </c>
    </row>
    <row r="247" spans="2:10" ht="20.25" hidden="1" customHeight="1">
      <c r="B247" s="33" t="s">
        <v>84</v>
      </c>
      <c r="C247" s="69" t="s">
        <v>341</v>
      </c>
      <c r="D247" s="69" t="s">
        <v>313</v>
      </c>
      <c r="E247" s="69" t="s">
        <v>85</v>
      </c>
      <c r="F247" s="70">
        <v>2820.9</v>
      </c>
      <c r="G247" s="70"/>
      <c r="H247" s="97">
        <f t="shared" si="7"/>
        <v>2820.9</v>
      </c>
      <c r="I247" s="70"/>
      <c r="J247" s="97">
        <f t="shared" si="8"/>
        <v>2820.9</v>
      </c>
    </row>
    <row r="248" spans="2:10" ht="24" hidden="1" customHeight="1">
      <c r="B248" s="24" t="s">
        <v>294</v>
      </c>
      <c r="C248" s="67" t="s">
        <v>363</v>
      </c>
      <c r="D248" s="67" t="s">
        <v>328</v>
      </c>
      <c r="E248" s="67"/>
      <c r="F248" s="97">
        <f>SUM(F249)</f>
        <v>4000</v>
      </c>
      <c r="G248" s="97"/>
      <c r="H248" s="97">
        <f t="shared" si="7"/>
        <v>4000</v>
      </c>
      <c r="I248" s="97"/>
      <c r="J248" s="97">
        <f t="shared" si="8"/>
        <v>4000</v>
      </c>
    </row>
    <row r="249" spans="2:10" ht="34.5" hidden="1" customHeight="1">
      <c r="B249" s="19" t="s">
        <v>180</v>
      </c>
      <c r="C249" s="69" t="s">
        <v>364</v>
      </c>
      <c r="D249" s="69" t="s">
        <v>328</v>
      </c>
      <c r="E249" s="69" t="s">
        <v>83</v>
      </c>
      <c r="F249" s="70">
        <v>4000</v>
      </c>
      <c r="G249" s="70"/>
      <c r="H249" s="97">
        <f t="shared" si="7"/>
        <v>4000</v>
      </c>
      <c r="I249" s="70"/>
      <c r="J249" s="97">
        <f t="shared" si="8"/>
        <v>4000</v>
      </c>
    </row>
    <row r="250" spans="2:10" ht="27" hidden="1" customHeight="1">
      <c r="B250" s="157" t="s">
        <v>104</v>
      </c>
      <c r="C250" s="67" t="s">
        <v>366</v>
      </c>
      <c r="D250" s="67" t="s">
        <v>327</v>
      </c>
      <c r="E250" s="67"/>
      <c r="F250" s="97">
        <f>SUM(F251)</f>
        <v>0</v>
      </c>
      <c r="G250" s="97"/>
      <c r="H250" s="97">
        <f t="shared" si="7"/>
        <v>0</v>
      </c>
      <c r="I250" s="97"/>
      <c r="J250" s="97">
        <f t="shared" si="8"/>
        <v>0</v>
      </c>
    </row>
    <row r="251" spans="2:10" ht="28.5" hidden="1" customHeight="1">
      <c r="B251" s="35" t="s">
        <v>286</v>
      </c>
      <c r="C251" s="69" t="s">
        <v>366</v>
      </c>
      <c r="D251" s="69" t="s">
        <v>327</v>
      </c>
      <c r="E251" s="69" t="s">
        <v>80</v>
      </c>
      <c r="F251" s="70">
        <v>0</v>
      </c>
      <c r="G251" s="70"/>
      <c r="H251" s="97">
        <f t="shared" si="7"/>
        <v>0</v>
      </c>
      <c r="I251" s="70"/>
      <c r="J251" s="97">
        <f t="shared" si="8"/>
        <v>0</v>
      </c>
    </row>
    <row r="252" spans="2:10" ht="54" customHeight="1">
      <c r="B252" s="43" t="s">
        <v>169</v>
      </c>
      <c r="C252" s="67"/>
      <c r="D252" s="67" t="s">
        <v>168</v>
      </c>
      <c r="E252" s="67"/>
      <c r="F252" s="97">
        <f>SUM(F253)+F265</f>
        <v>33984</v>
      </c>
      <c r="G252" s="97">
        <f t="shared" ref="G252" si="9">SUM(G253)+G265</f>
        <v>5000</v>
      </c>
      <c r="H252" s="97">
        <f t="shared" si="7"/>
        <v>38984</v>
      </c>
      <c r="I252" s="97">
        <f>I265</f>
        <v>760</v>
      </c>
      <c r="J252" s="97">
        <f t="shared" si="8"/>
        <v>39744</v>
      </c>
    </row>
    <row r="253" spans="2:10" ht="41.25" hidden="1" customHeight="1">
      <c r="B253" s="157" t="s">
        <v>282</v>
      </c>
      <c r="C253" s="67"/>
      <c r="D253" s="67" t="s">
        <v>105</v>
      </c>
      <c r="E253" s="67"/>
      <c r="F253" s="97">
        <f>F254</f>
        <v>33984</v>
      </c>
      <c r="G253" s="97"/>
      <c r="H253" s="97">
        <f t="shared" si="7"/>
        <v>33984</v>
      </c>
      <c r="I253" s="97"/>
      <c r="J253" s="97">
        <f t="shared" si="8"/>
        <v>33984</v>
      </c>
    </row>
    <row r="254" spans="2:10" ht="22.5" hidden="1" customHeight="1">
      <c r="B254" s="24" t="s">
        <v>16</v>
      </c>
      <c r="C254" s="67" t="s">
        <v>239</v>
      </c>
      <c r="D254" s="67" t="s">
        <v>105</v>
      </c>
      <c r="E254" s="67"/>
      <c r="F254" s="97">
        <f>SUM(F255,F260)</f>
        <v>33984</v>
      </c>
      <c r="G254" s="97"/>
      <c r="H254" s="97">
        <f t="shared" si="7"/>
        <v>33984</v>
      </c>
      <c r="I254" s="97"/>
      <c r="J254" s="97">
        <f t="shared" si="8"/>
        <v>33984</v>
      </c>
    </row>
    <row r="255" spans="2:10" ht="24.75" hidden="1" customHeight="1">
      <c r="B255" s="43" t="s">
        <v>70</v>
      </c>
      <c r="C255" s="67" t="s">
        <v>257</v>
      </c>
      <c r="D255" s="67" t="s">
        <v>105</v>
      </c>
      <c r="E255" s="67"/>
      <c r="F255" s="97">
        <f>SUM(F256,F258)</f>
        <v>23365.8</v>
      </c>
      <c r="G255" s="97"/>
      <c r="H255" s="97">
        <f t="shared" si="7"/>
        <v>23365.8</v>
      </c>
      <c r="I255" s="97"/>
      <c r="J255" s="97">
        <f t="shared" si="8"/>
        <v>23365.8</v>
      </c>
    </row>
    <row r="256" spans="2:10" ht="42" hidden="1" customHeight="1">
      <c r="B256" s="52" t="s">
        <v>73</v>
      </c>
      <c r="C256" s="69" t="s">
        <v>450</v>
      </c>
      <c r="D256" s="69" t="s">
        <v>105</v>
      </c>
      <c r="E256" s="69"/>
      <c r="F256" s="70">
        <f>SUM(F257)</f>
        <v>1498.8</v>
      </c>
      <c r="G256" s="70"/>
      <c r="H256" s="97">
        <f t="shared" si="7"/>
        <v>1498.8</v>
      </c>
      <c r="I256" s="70"/>
      <c r="J256" s="97">
        <f t="shared" si="8"/>
        <v>1498.8</v>
      </c>
    </row>
    <row r="257" spans="2:10" ht="18.75" hidden="1" customHeight="1">
      <c r="B257" s="52" t="s">
        <v>315</v>
      </c>
      <c r="C257" s="69" t="s">
        <v>450</v>
      </c>
      <c r="D257" s="69" t="s">
        <v>105</v>
      </c>
      <c r="E257" s="69" t="s">
        <v>314</v>
      </c>
      <c r="F257" s="70">
        <v>1498.8</v>
      </c>
      <c r="G257" s="70"/>
      <c r="H257" s="97">
        <f t="shared" si="7"/>
        <v>1498.8</v>
      </c>
      <c r="I257" s="70"/>
      <c r="J257" s="97">
        <f t="shared" si="8"/>
        <v>1498.8</v>
      </c>
    </row>
    <row r="258" spans="2:10" ht="41.25" hidden="1" customHeight="1">
      <c r="B258" s="52" t="s">
        <v>74</v>
      </c>
      <c r="C258" s="74" t="s">
        <v>367</v>
      </c>
      <c r="D258" s="74" t="s">
        <v>105</v>
      </c>
      <c r="E258" s="74"/>
      <c r="F258" s="70">
        <f>SUM(F259)</f>
        <v>21867</v>
      </c>
      <c r="G258" s="101"/>
      <c r="H258" s="97">
        <f t="shared" si="7"/>
        <v>21867</v>
      </c>
      <c r="I258" s="101"/>
      <c r="J258" s="97">
        <f t="shared" si="8"/>
        <v>21867</v>
      </c>
    </row>
    <row r="259" spans="2:10" ht="23.25" hidden="1" customHeight="1">
      <c r="B259" s="52" t="s">
        <v>315</v>
      </c>
      <c r="C259" s="74" t="s">
        <v>367</v>
      </c>
      <c r="D259" s="74" t="s">
        <v>105</v>
      </c>
      <c r="E259" s="74" t="s">
        <v>314</v>
      </c>
      <c r="F259" s="101">
        <v>21867</v>
      </c>
      <c r="G259" s="101"/>
      <c r="H259" s="97">
        <f t="shared" si="7"/>
        <v>21867</v>
      </c>
      <c r="I259" s="101"/>
      <c r="J259" s="97">
        <f t="shared" si="8"/>
        <v>21867</v>
      </c>
    </row>
    <row r="260" spans="2:10" ht="25.5" hidden="1" customHeight="1">
      <c r="B260" s="43" t="s">
        <v>76</v>
      </c>
      <c r="C260" s="67" t="s">
        <v>342</v>
      </c>
      <c r="D260" s="67" t="s">
        <v>105</v>
      </c>
      <c r="E260" s="67"/>
      <c r="F260" s="97">
        <f>SUM(F261,F263)</f>
        <v>10618.2</v>
      </c>
      <c r="G260" s="97"/>
      <c r="H260" s="97">
        <f t="shared" si="7"/>
        <v>10618.2</v>
      </c>
      <c r="I260" s="97"/>
      <c r="J260" s="97">
        <f t="shared" si="8"/>
        <v>10618.2</v>
      </c>
    </row>
    <row r="261" spans="2:10" ht="37.5" hidden="1" customHeight="1">
      <c r="B261" s="52" t="s">
        <v>72</v>
      </c>
      <c r="C261" s="69" t="s">
        <v>451</v>
      </c>
      <c r="D261" s="69" t="s">
        <v>105</v>
      </c>
      <c r="E261" s="69"/>
      <c r="F261" s="70">
        <f>SUM(F262)</f>
        <v>2485.1999999999998</v>
      </c>
      <c r="G261" s="70"/>
      <c r="H261" s="97">
        <f t="shared" si="7"/>
        <v>2485.1999999999998</v>
      </c>
      <c r="I261" s="70"/>
      <c r="J261" s="97">
        <f t="shared" si="8"/>
        <v>2485.1999999999998</v>
      </c>
    </row>
    <row r="262" spans="2:10" ht="21" hidden="1" customHeight="1">
      <c r="B262" s="52" t="s">
        <v>315</v>
      </c>
      <c r="C262" s="69" t="s">
        <v>451</v>
      </c>
      <c r="D262" s="69" t="s">
        <v>105</v>
      </c>
      <c r="E262" s="69" t="s">
        <v>314</v>
      </c>
      <c r="F262" s="70">
        <v>2485.1999999999998</v>
      </c>
      <c r="G262" s="70"/>
      <c r="H262" s="97">
        <f t="shared" si="7"/>
        <v>2485.1999999999998</v>
      </c>
      <c r="I262" s="70"/>
      <c r="J262" s="97">
        <f t="shared" si="8"/>
        <v>2485.1999999999998</v>
      </c>
    </row>
    <row r="263" spans="2:10" ht="42.75" hidden="1" customHeight="1">
      <c r="B263" s="52" t="s">
        <v>712</v>
      </c>
      <c r="C263" s="74" t="s">
        <v>368</v>
      </c>
      <c r="D263" s="74" t="s">
        <v>105</v>
      </c>
      <c r="E263" s="74"/>
      <c r="F263" s="70">
        <f>SUM(F264)</f>
        <v>8133</v>
      </c>
      <c r="G263" s="101"/>
      <c r="H263" s="97">
        <f t="shared" si="7"/>
        <v>8133</v>
      </c>
      <c r="I263" s="101"/>
      <c r="J263" s="97">
        <f t="shared" si="8"/>
        <v>8133</v>
      </c>
    </row>
    <row r="264" spans="2:10" ht="24.75" hidden="1" customHeight="1">
      <c r="B264" s="52" t="s">
        <v>315</v>
      </c>
      <c r="C264" s="74" t="s">
        <v>368</v>
      </c>
      <c r="D264" s="74" t="s">
        <v>105</v>
      </c>
      <c r="E264" s="74" t="s">
        <v>314</v>
      </c>
      <c r="F264" s="101">
        <v>8133</v>
      </c>
      <c r="G264" s="101"/>
      <c r="H264" s="97">
        <f t="shared" si="7"/>
        <v>8133</v>
      </c>
      <c r="I264" s="101"/>
      <c r="J264" s="97">
        <f t="shared" si="8"/>
        <v>8133</v>
      </c>
    </row>
    <row r="265" spans="2:10" ht="24" customHeight="1">
      <c r="B265" s="54" t="s">
        <v>660</v>
      </c>
      <c r="C265" s="71" t="s">
        <v>658</v>
      </c>
      <c r="D265" s="71" t="s">
        <v>659</v>
      </c>
      <c r="E265" s="65"/>
      <c r="F265" s="102">
        <f>F267</f>
        <v>0</v>
      </c>
      <c r="G265" s="102">
        <f>G267+G266</f>
        <v>5000</v>
      </c>
      <c r="H265" s="97">
        <f t="shared" si="7"/>
        <v>5000</v>
      </c>
      <c r="I265" s="102">
        <f>I266</f>
        <v>760</v>
      </c>
      <c r="J265" s="97">
        <f t="shared" si="8"/>
        <v>5760</v>
      </c>
    </row>
    <row r="266" spans="2:10" ht="24" customHeight="1">
      <c r="B266" s="55" t="s">
        <v>661</v>
      </c>
      <c r="C266" s="74" t="s">
        <v>658</v>
      </c>
      <c r="D266" s="74" t="s">
        <v>659</v>
      </c>
      <c r="E266" s="74" t="s">
        <v>662</v>
      </c>
      <c r="F266" s="102"/>
      <c r="G266" s="98">
        <v>1000</v>
      </c>
      <c r="H266" s="97">
        <f t="shared" si="7"/>
        <v>1000</v>
      </c>
      <c r="I266" s="98">
        <v>760</v>
      </c>
      <c r="J266" s="97">
        <f t="shared" si="8"/>
        <v>1760</v>
      </c>
    </row>
    <row r="267" spans="2:10" ht="31.5" customHeight="1">
      <c r="B267" s="55" t="s">
        <v>779</v>
      </c>
      <c r="C267" s="74" t="s">
        <v>780</v>
      </c>
      <c r="D267" s="74" t="s">
        <v>659</v>
      </c>
      <c r="E267" s="74" t="s">
        <v>662</v>
      </c>
      <c r="F267" s="98">
        <v>0</v>
      </c>
      <c r="G267" s="101">
        <v>4000</v>
      </c>
      <c r="H267" s="97">
        <f t="shared" si="7"/>
        <v>4000</v>
      </c>
      <c r="I267" s="101"/>
      <c r="J267" s="97">
        <f t="shared" si="8"/>
        <v>4000</v>
      </c>
    </row>
  </sheetData>
  <mergeCells count="5">
    <mergeCell ref="E3:J3"/>
    <mergeCell ref="B4:J4"/>
    <mergeCell ref="B8:J8"/>
    <mergeCell ref="D6:J6"/>
    <mergeCell ref="E5:J5"/>
  </mergeCells>
  <phoneticPr fontId="4" type="noConversion"/>
  <pageMargins left="0.39370078740157483" right="0" top="0.59055118110236227" bottom="0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opLeftCell="A9" workbookViewId="0">
      <selection activeCell="J26" sqref="J26"/>
    </sheetView>
  </sheetViews>
  <sheetFormatPr defaultRowHeight="12.75"/>
  <cols>
    <col min="1" max="1" width="25.5703125" style="172" customWidth="1"/>
    <col min="2" max="2" width="38.28515625" style="172" customWidth="1"/>
    <col min="3" max="3" width="10.42578125" style="201" customWidth="1"/>
    <col min="4" max="4" width="13.7109375" style="130" customWidth="1"/>
    <col min="5" max="5" width="12.140625" style="130" customWidth="1"/>
    <col min="6" max="6" width="13.85546875" style="130" customWidth="1"/>
    <col min="7" max="7" width="17.140625" style="185" hidden="1" customWidth="1"/>
  </cols>
  <sheetData>
    <row r="1" spans="1:7">
      <c r="G1" s="188" t="s">
        <v>835</v>
      </c>
    </row>
    <row r="2" spans="1:7">
      <c r="B2" s="243" t="s">
        <v>837</v>
      </c>
      <c r="C2" s="243"/>
      <c r="D2" s="239"/>
      <c r="E2" s="239"/>
      <c r="F2" s="239"/>
      <c r="G2" s="239"/>
    </row>
    <row r="3" spans="1:7" ht="51" customHeight="1">
      <c r="A3" s="180"/>
      <c r="B3" s="181"/>
      <c r="C3" s="248" t="s">
        <v>859</v>
      </c>
      <c r="D3" s="251"/>
      <c r="E3" s="251"/>
      <c r="F3" s="251"/>
      <c r="G3" s="251"/>
    </row>
    <row r="4" spans="1:7">
      <c r="A4" s="180"/>
      <c r="B4" s="180"/>
      <c r="C4" s="182"/>
      <c r="D4" s="183"/>
      <c r="E4" s="183"/>
      <c r="F4" s="183"/>
      <c r="G4" s="184"/>
    </row>
    <row r="5" spans="1:7">
      <c r="A5" s="252" t="s">
        <v>788</v>
      </c>
      <c r="B5" s="252"/>
      <c r="C5" s="252"/>
      <c r="D5" s="253"/>
      <c r="E5" s="253"/>
      <c r="F5" s="253"/>
      <c r="G5" s="253"/>
    </row>
    <row r="6" spans="1:7" ht="36.75" customHeight="1">
      <c r="A6" s="181"/>
      <c r="B6" s="181"/>
      <c r="C6" s="254" t="s">
        <v>836</v>
      </c>
      <c r="D6" s="255"/>
      <c r="E6" s="255"/>
      <c r="F6" s="255"/>
      <c r="G6" s="255"/>
    </row>
    <row r="7" spans="1:7">
      <c r="A7" s="232"/>
      <c r="B7" s="232"/>
      <c r="C7" s="232"/>
    </row>
    <row r="8" spans="1:7">
      <c r="A8" s="256" t="s">
        <v>188</v>
      </c>
      <c r="B8" s="256"/>
      <c r="C8" s="256"/>
      <c r="D8" s="239"/>
      <c r="E8" s="239"/>
      <c r="F8" s="239"/>
      <c r="G8" s="239"/>
    </row>
    <row r="9" spans="1:7" ht="21.75" customHeight="1">
      <c r="A9" s="250" t="s">
        <v>834</v>
      </c>
      <c r="B9" s="250"/>
      <c r="C9" s="250"/>
      <c r="D9" s="239"/>
      <c r="E9" s="239"/>
      <c r="F9" s="239"/>
      <c r="G9" s="239"/>
    </row>
    <row r="10" spans="1:7" ht="15.75">
      <c r="A10" s="186"/>
      <c r="C10" s="187" t="s">
        <v>789</v>
      </c>
      <c r="G10" s="188" t="s">
        <v>774</v>
      </c>
    </row>
    <row r="11" spans="1:7" ht="69" customHeight="1">
      <c r="A11" s="189" t="s">
        <v>790</v>
      </c>
      <c r="B11" s="190" t="s">
        <v>791</v>
      </c>
      <c r="C11" s="191" t="s">
        <v>833</v>
      </c>
      <c r="D11" s="105" t="s">
        <v>792</v>
      </c>
      <c r="E11" s="105" t="s">
        <v>768</v>
      </c>
      <c r="F11" s="105" t="s">
        <v>793</v>
      </c>
      <c r="G11" s="105"/>
    </row>
    <row r="12" spans="1:7" ht="27" customHeight="1">
      <c r="A12" s="31"/>
      <c r="B12" s="157" t="s">
        <v>794</v>
      </c>
      <c r="C12" s="192">
        <f>C13+C18+C23</f>
        <v>0</v>
      </c>
      <c r="D12" s="193">
        <f t="shared" ref="D12:G12" si="0">D13+D18+D23</f>
        <v>42496</v>
      </c>
      <c r="E12" s="193">
        <f>F12-D12</f>
        <v>18360</v>
      </c>
      <c r="F12" s="193">
        <f t="shared" si="0"/>
        <v>60856</v>
      </c>
      <c r="G12" s="193">
        <f t="shared" si="0"/>
        <v>42496</v>
      </c>
    </row>
    <row r="13" spans="1:7" ht="25.5" hidden="1">
      <c r="A13" s="189" t="s">
        <v>795</v>
      </c>
      <c r="B13" s="157" t="s">
        <v>796</v>
      </c>
      <c r="C13" s="192">
        <f>C14</f>
        <v>0</v>
      </c>
      <c r="D13" s="194"/>
      <c r="E13" s="194"/>
      <c r="F13" s="194"/>
      <c r="G13" s="194"/>
    </row>
    <row r="14" spans="1:7" ht="38.25" hidden="1">
      <c r="A14" s="31" t="s">
        <v>797</v>
      </c>
      <c r="B14" s="35" t="s">
        <v>798</v>
      </c>
      <c r="C14" s="195">
        <f>C15</f>
        <v>0</v>
      </c>
      <c r="D14" s="194"/>
      <c r="E14" s="194"/>
      <c r="F14" s="194"/>
      <c r="G14" s="194"/>
    </row>
    <row r="15" spans="1:7" ht="38.25" hidden="1">
      <c r="A15" s="31" t="s">
        <v>799</v>
      </c>
      <c r="B15" s="35" t="s">
        <v>800</v>
      </c>
      <c r="C15" s="195">
        <v>0</v>
      </c>
      <c r="D15" s="194"/>
      <c r="E15" s="194"/>
      <c r="F15" s="194"/>
      <c r="G15" s="194"/>
    </row>
    <row r="16" spans="1:7" ht="38.25" hidden="1">
      <c r="A16" s="31" t="s">
        <v>801</v>
      </c>
      <c r="B16" s="30" t="s">
        <v>802</v>
      </c>
      <c r="C16" s="195"/>
      <c r="D16" s="194"/>
      <c r="E16" s="194"/>
      <c r="F16" s="194"/>
      <c r="G16" s="194"/>
    </row>
    <row r="17" spans="1:7" ht="38.25" hidden="1">
      <c r="A17" s="31" t="s">
        <v>803</v>
      </c>
      <c r="B17" s="30" t="s">
        <v>804</v>
      </c>
      <c r="C17" s="195"/>
      <c r="D17" s="194"/>
      <c r="E17" s="194"/>
      <c r="F17" s="194"/>
      <c r="G17" s="194"/>
    </row>
    <row r="18" spans="1:7" ht="25.5" hidden="1">
      <c r="A18" s="189" t="s">
        <v>805</v>
      </c>
      <c r="B18" s="157" t="s">
        <v>806</v>
      </c>
      <c r="C18" s="192">
        <f>SUM(C19,C21)</f>
        <v>0</v>
      </c>
      <c r="D18" s="193">
        <f t="shared" ref="D18:G18" si="1">SUM(D19,D21)</f>
        <v>0</v>
      </c>
      <c r="E18" s="193"/>
      <c r="F18" s="193"/>
      <c r="G18" s="193">
        <f t="shared" si="1"/>
        <v>0</v>
      </c>
    </row>
    <row r="19" spans="1:7" ht="38.25" hidden="1">
      <c r="A19" s="31" t="s">
        <v>807</v>
      </c>
      <c r="B19" s="35" t="s">
        <v>808</v>
      </c>
      <c r="C19" s="195">
        <v>0</v>
      </c>
      <c r="D19" s="194"/>
      <c r="E19" s="194"/>
      <c r="F19" s="194"/>
      <c r="G19" s="194"/>
    </row>
    <row r="20" spans="1:7" ht="38.25" hidden="1">
      <c r="A20" s="31" t="s">
        <v>809</v>
      </c>
      <c r="B20" s="30" t="s">
        <v>810</v>
      </c>
      <c r="C20" s="195">
        <v>0</v>
      </c>
      <c r="D20" s="194"/>
      <c r="E20" s="194"/>
      <c r="F20" s="194"/>
      <c r="G20" s="194"/>
    </row>
    <row r="21" spans="1:7" ht="51" hidden="1">
      <c r="A21" s="31" t="s">
        <v>811</v>
      </c>
      <c r="B21" s="30" t="s">
        <v>812</v>
      </c>
      <c r="C21" s="195">
        <f>C22</f>
        <v>0</v>
      </c>
      <c r="D21" s="194"/>
      <c r="E21" s="194"/>
      <c r="F21" s="194"/>
      <c r="G21" s="194"/>
    </row>
    <row r="22" spans="1:7" ht="51" hidden="1">
      <c r="A22" s="31" t="s">
        <v>813</v>
      </c>
      <c r="B22" s="30" t="s">
        <v>814</v>
      </c>
      <c r="C22" s="195">
        <v>0</v>
      </c>
      <c r="D22" s="194"/>
      <c r="E22" s="194"/>
      <c r="F22" s="194"/>
      <c r="G22" s="194"/>
    </row>
    <row r="23" spans="1:7" ht="30" customHeight="1">
      <c r="A23" s="189" t="s">
        <v>815</v>
      </c>
      <c r="B23" s="32" t="s">
        <v>816</v>
      </c>
      <c r="C23" s="196">
        <f>C30</f>
        <v>0</v>
      </c>
      <c r="D23" s="197">
        <f>D24+D28</f>
        <v>42496</v>
      </c>
      <c r="E23" s="197"/>
      <c r="F23" s="197">
        <f>F24+F28</f>
        <v>60856</v>
      </c>
      <c r="G23" s="197">
        <f>D23</f>
        <v>42496</v>
      </c>
    </row>
    <row r="24" spans="1:7" ht="19.5" customHeight="1">
      <c r="A24" s="31" t="s">
        <v>817</v>
      </c>
      <c r="B24" s="32" t="s">
        <v>818</v>
      </c>
      <c r="C24" s="196"/>
      <c r="D24" s="197">
        <f>D26</f>
        <v>-1014072.8</v>
      </c>
      <c r="E24" s="197"/>
      <c r="F24" s="197">
        <f>F26</f>
        <v>-1024191.2</v>
      </c>
      <c r="G24" s="197">
        <f>G25</f>
        <v>-1014072.8</v>
      </c>
    </row>
    <row r="25" spans="1:7" ht="33" customHeight="1">
      <c r="A25" s="31" t="s">
        <v>819</v>
      </c>
      <c r="B25" s="30" t="s">
        <v>820</v>
      </c>
      <c r="C25" s="196"/>
      <c r="D25" s="197">
        <f>D26</f>
        <v>-1014072.8</v>
      </c>
      <c r="E25" s="197"/>
      <c r="F25" s="197">
        <f>F26</f>
        <v>-1024191.2</v>
      </c>
      <c r="G25" s="198">
        <f>G26</f>
        <v>-1014072.8</v>
      </c>
    </row>
    <row r="26" spans="1:7" ht="27.75" customHeight="1">
      <c r="A26" s="31" t="s">
        <v>821</v>
      </c>
      <c r="B26" s="30" t="s">
        <v>822</v>
      </c>
      <c r="C26" s="196"/>
      <c r="D26" s="198">
        <f>D27</f>
        <v>-1014072.8</v>
      </c>
      <c r="E26" s="198"/>
      <c r="F26" s="198">
        <f>F27</f>
        <v>-1024191.2</v>
      </c>
      <c r="G26" s="198">
        <f>G27</f>
        <v>-1014072.8</v>
      </c>
    </row>
    <row r="27" spans="1:7" ht="30" customHeight="1">
      <c r="A27" s="31" t="s">
        <v>823</v>
      </c>
      <c r="B27" s="30" t="s">
        <v>824</v>
      </c>
      <c r="C27" s="196"/>
      <c r="D27" s="198">
        <v>-1014072.8</v>
      </c>
      <c r="E27" s="198"/>
      <c r="F27" s="198">
        <v>-1024191.2</v>
      </c>
      <c r="G27" s="198">
        <v>-1014072.8</v>
      </c>
    </row>
    <row r="28" spans="1:7" ht="21" customHeight="1">
      <c r="A28" s="31" t="s">
        <v>825</v>
      </c>
      <c r="B28" s="32" t="s">
        <v>826</v>
      </c>
      <c r="C28" s="196"/>
      <c r="D28" s="197">
        <f>D30</f>
        <v>1056568.8</v>
      </c>
      <c r="E28" s="197"/>
      <c r="F28" s="197">
        <f>F30</f>
        <v>1085047.2</v>
      </c>
      <c r="G28" s="197">
        <f>G29</f>
        <v>1056568.8</v>
      </c>
    </row>
    <row r="29" spans="1:7" ht="31.5" customHeight="1">
      <c r="A29" s="31" t="s">
        <v>827</v>
      </c>
      <c r="B29" s="30" t="s">
        <v>828</v>
      </c>
      <c r="C29" s="196"/>
      <c r="D29" s="197">
        <f>D30</f>
        <v>1056568.8</v>
      </c>
      <c r="E29" s="197"/>
      <c r="F29" s="197">
        <f>F30</f>
        <v>1085047.2</v>
      </c>
      <c r="G29" s="198">
        <f>G30</f>
        <v>1056568.8</v>
      </c>
    </row>
    <row r="30" spans="1:7" ht="28.5" customHeight="1">
      <c r="A30" s="31" t="s">
        <v>829</v>
      </c>
      <c r="B30" s="30" t="s">
        <v>830</v>
      </c>
      <c r="C30" s="199">
        <f>C31</f>
        <v>0</v>
      </c>
      <c r="D30" s="198">
        <f t="shared" ref="D30:G30" si="2">D31</f>
        <v>1056568.8</v>
      </c>
      <c r="E30" s="198"/>
      <c r="F30" s="198">
        <f>F31</f>
        <v>1085047.2</v>
      </c>
      <c r="G30" s="198">
        <f t="shared" si="2"/>
        <v>1056568.8</v>
      </c>
    </row>
    <row r="31" spans="1:7" ht="34.5" customHeight="1">
      <c r="A31" s="31" t="s">
        <v>831</v>
      </c>
      <c r="B31" s="30" t="s">
        <v>832</v>
      </c>
      <c r="C31" s="195">
        <v>0</v>
      </c>
      <c r="D31" s="200">
        <v>1056568.8</v>
      </c>
      <c r="E31" s="200"/>
      <c r="F31" s="200">
        <v>1085047.2</v>
      </c>
      <c r="G31" s="200">
        <f>D31</f>
        <v>1056568.8</v>
      </c>
    </row>
  </sheetData>
  <mergeCells count="7">
    <mergeCell ref="A9:G9"/>
    <mergeCell ref="B2:G2"/>
    <mergeCell ref="C3:G3"/>
    <mergeCell ref="A5:G5"/>
    <mergeCell ref="C6:G6"/>
    <mergeCell ref="A7:C7"/>
    <mergeCell ref="A8:G8"/>
  </mergeCells>
  <pageMargins left="0.70866141732283472" right="0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Q17" sqref="Q17"/>
    </sheetView>
  </sheetViews>
  <sheetFormatPr defaultRowHeight="12.75"/>
  <cols>
    <col min="2" max="2" width="43.140625" customWidth="1"/>
    <col min="3" max="3" width="9.42578125" hidden="1" customWidth="1"/>
    <col min="4" max="4" width="10" hidden="1" customWidth="1"/>
    <col min="5" max="5" width="10.85546875" customWidth="1"/>
    <col min="6" max="6" width="12.42578125" customWidth="1"/>
    <col min="7" max="7" width="16" customWidth="1"/>
    <col min="8" max="8" width="14.85546875" hidden="1" customWidth="1"/>
    <col min="9" max="9" width="7.140625" hidden="1" customWidth="1"/>
    <col min="10" max="11" width="9.140625" hidden="1" customWidth="1"/>
    <col min="12" max="13" width="0" style="208" hidden="1" customWidth="1"/>
    <col min="14" max="14" width="12" style="209" hidden="1" customWidth="1"/>
  </cols>
  <sheetData>
    <row r="2" spans="1:14">
      <c r="F2" s="242" t="s">
        <v>178</v>
      </c>
      <c r="G2" s="242"/>
    </row>
    <row r="3" spans="1:14" ht="85.5" customHeight="1">
      <c r="E3" s="232" t="s">
        <v>858</v>
      </c>
      <c r="F3" s="232"/>
      <c r="G3" s="232"/>
    </row>
    <row r="4" spans="1:14" ht="17.25" hidden="1" customHeight="1"/>
    <row r="5" spans="1:14" ht="16.5" customHeight="1">
      <c r="D5" s="242" t="s">
        <v>838</v>
      </c>
      <c r="E5" s="242"/>
      <c r="F5" s="242"/>
      <c r="G5" s="242"/>
      <c r="H5" s="239"/>
      <c r="I5" s="239"/>
      <c r="J5" s="239"/>
      <c r="K5" s="239"/>
      <c r="L5" s="239"/>
      <c r="M5" s="239"/>
      <c r="N5" s="239"/>
    </row>
    <row r="6" spans="1:14" ht="75" customHeight="1">
      <c r="C6" s="240" t="s">
        <v>841</v>
      </c>
      <c r="D6" s="240"/>
      <c r="E6" s="240"/>
      <c r="F6" s="240"/>
      <c r="G6" s="240"/>
      <c r="H6" s="258"/>
      <c r="I6" s="258"/>
      <c r="J6" s="258"/>
      <c r="K6" s="258"/>
      <c r="L6" s="258"/>
      <c r="M6" s="258"/>
      <c r="N6" s="258"/>
    </row>
    <row r="7" spans="1:14" ht="53.25" customHeight="1">
      <c r="A7" s="259" t="s">
        <v>840</v>
      </c>
      <c r="B7" s="259"/>
      <c r="C7" s="259"/>
      <c r="D7" s="259"/>
      <c r="E7" s="259"/>
      <c r="F7" s="259"/>
      <c r="G7" s="259"/>
      <c r="H7" s="239"/>
      <c r="I7" s="239"/>
      <c r="J7" s="239"/>
      <c r="K7" s="239"/>
      <c r="L7" s="239"/>
      <c r="M7" s="239"/>
      <c r="N7" s="239"/>
    </row>
    <row r="8" spans="1:14" ht="18.75" customHeight="1">
      <c r="A8" s="7"/>
      <c r="B8" s="7"/>
      <c r="C8" s="260" t="s">
        <v>298</v>
      </c>
      <c r="D8" s="260"/>
      <c r="E8" s="261"/>
      <c r="F8" s="261"/>
      <c r="G8" s="261"/>
    </row>
    <row r="9" spans="1:14" ht="41.25" customHeight="1">
      <c r="A9" s="223" t="s">
        <v>170</v>
      </c>
      <c r="B9" s="223" t="s">
        <v>174</v>
      </c>
      <c r="C9" s="189" t="s">
        <v>793</v>
      </c>
      <c r="D9" s="106" t="s">
        <v>839</v>
      </c>
      <c r="E9" s="189" t="s">
        <v>793</v>
      </c>
      <c r="F9" s="106" t="s">
        <v>839</v>
      </c>
      <c r="G9" s="189" t="s">
        <v>793</v>
      </c>
      <c r="H9" s="210"/>
      <c r="I9" s="210"/>
      <c r="J9" s="210"/>
      <c r="K9" s="210"/>
      <c r="L9" s="211"/>
      <c r="M9" s="211"/>
      <c r="N9" s="212"/>
    </row>
    <row r="10" spans="1:14" ht="21.75" customHeight="1">
      <c r="A10" s="4">
        <v>1</v>
      </c>
      <c r="B10" s="15" t="s">
        <v>846</v>
      </c>
      <c r="C10" s="211">
        <v>0</v>
      </c>
      <c r="D10" s="211">
        <v>4000</v>
      </c>
      <c r="E10" s="214">
        <f>C10+D10</f>
        <v>4000</v>
      </c>
      <c r="F10" s="214"/>
      <c r="G10" s="214">
        <f>E10</f>
        <v>4000</v>
      </c>
      <c r="H10" s="213"/>
      <c r="I10" s="213"/>
      <c r="J10" s="213"/>
      <c r="K10" s="213"/>
      <c r="L10" s="215"/>
      <c r="M10" s="215"/>
      <c r="N10" s="211"/>
    </row>
    <row r="11" spans="1:14" ht="21.75" customHeight="1">
      <c r="A11" s="4">
        <v>2</v>
      </c>
      <c r="B11" s="15" t="s">
        <v>847</v>
      </c>
      <c r="C11" s="214"/>
      <c r="D11" s="214">
        <v>500</v>
      </c>
      <c r="E11" s="214">
        <f t="shared" ref="E11:E15" si="0">C11+D11</f>
        <v>500</v>
      </c>
      <c r="F11" s="214"/>
      <c r="G11" s="214">
        <f t="shared" ref="G11:G12" si="1">E11</f>
        <v>500</v>
      </c>
      <c r="H11" s="213"/>
      <c r="I11" s="213"/>
      <c r="J11" s="213"/>
      <c r="K11" s="213"/>
      <c r="L11" s="215"/>
      <c r="M11" s="215"/>
      <c r="N11" s="214"/>
    </row>
    <row r="12" spans="1:14" ht="21.75" customHeight="1">
      <c r="A12" s="4">
        <v>3</v>
      </c>
      <c r="B12" s="15" t="s">
        <v>171</v>
      </c>
      <c r="C12" s="211"/>
      <c r="D12" s="211">
        <v>500</v>
      </c>
      <c r="E12" s="214">
        <f t="shared" si="0"/>
        <v>500</v>
      </c>
      <c r="F12" s="214"/>
      <c r="G12" s="214">
        <f t="shared" si="1"/>
        <v>500</v>
      </c>
      <c r="H12" s="213"/>
      <c r="I12" s="213"/>
      <c r="J12" s="213"/>
      <c r="K12" s="213"/>
      <c r="L12" s="215"/>
      <c r="M12" s="215"/>
      <c r="N12" s="214"/>
    </row>
    <row r="13" spans="1:14" ht="21.75" customHeight="1">
      <c r="A13" s="4">
        <v>4</v>
      </c>
      <c r="B13" s="15" t="s">
        <v>186</v>
      </c>
      <c r="C13" s="214"/>
      <c r="D13" s="214"/>
      <c r="E13" s="214">
        <f t="shared" si="0"/>
        <v>0</v>
      </c>
      <c r="F13" s="214">
        <v>200</v>
      </c>
      <c r="G13" s="214">
        <f>E13+F13</f>
        <v>200</v>
      </c>
      <c r="H13" s="213"/>
      <c r="I13" s="213"/>
      <c r="J13" s="213"/>
      <c r="K13" s="213"/>
      <c r="L13" s="215"/>
      <c r="M13" s="215"/>
      <c r="N13" s="214"/>
    </row>
    <row r="14" spans="1:14" ht="21.75" customHeight="1">
      <c r="A14" s="4">
        <v>5</v>
      </c>
      <c r="B14" s="15" t="s">
        <v>848</v>
      </c>
      <c r="C14" s="214"/>
      <c r="D14" s="214"/>
      <c r="E14" s="214">
        <f t="shared" si="0"/>
        <v>0</v>
      </c>
      <c r="F14" s="214">
        <v>560</v>
      </c>
      <c r="G14" s="214">
        <f>E14+F14</f>
        <v>560</v>
      </c>
      <c r="H14" s="213"/>
      <c r="I14" s="213"/>
      <c r="J14" s="213"/>
      <c r="K14" s="213"/>
      <c r="L14" s="215"/>
      <c r="M14" s="215"/>
      <c r="N14" s="214"/>
    </row>
    <row r="15" spans="1:14" ht="36.75" customHeight="1">
      <c r="A15" s="257" t="s">
        <v>17</v>
      </c>
      <c r="B15" s="257"/>
      <c r="C15" s="216">
        <f>SUM(C10:C12)</f>
        <v>0</v>
      </c>
      <c r="D15" s="217">
        <f>SUM(D10:D12)</f>
        <v>5000</v>
      </c>
      <c r="E15" s="217">
        <f t="shared" si="0"/>
        <v>5000</v>
      </c>
      <c r="F15" s="217">
        <f>F13+F14</f>
        <v>760</v>
      </c>
      <c r="G15" s="217">
        <f>E15+F15</f>
        <v>5760</v>
      </c>
      <c r="H15" s="210"/>
      <c r="I15" s="210"/>
      <c r="J15" s="210"/>
      <c r="K15" s="210"/>
      <c r="L15" s="212"/>
      <c r="M15" s="212"/>
      <c r="N15" s="216"/>
    </row>
    <row r="16" spans="1:14" ht="22.5" customHeight="1">
      <c r="A16" s="6"/>
      <c r="B16" s="6"/>
      <c r="C16" s="218"/>
      <c r="D16" s="94"/>
      <c r="E16" s="94"/>
      <c r="F16" s="94"/>
      <c r="G16" s="94"/>
    </row>
    <row r="17" spans="1:3" ht="21.75" customHeight="1">
      <c r="A17" s="6"/>
      <c r="B17" s="6"/>
      <c r="C17" s="6"/>
    </row>
    <row r="18" spans="1:3" ht="21.75" customHeight="1">
      <c r="A18" s="6"/>
      <c r="B18" s="6"/>
      <c r="C18" s="6"/>
    </row>
    <row r="19" spans="1:3" ht="21.75" customHeight="1">
      <c r="A19" s="6"/>
      <c r="B19" s="6"/>
      <c r="C19" s="6"/>
    </row>
    <row r="20" spans="1:3" ht="20.25" customHeight="1">
      <c r="A20" s="6"/>
      <c r="B20" s="6"/>
      <c r="C20" s="6"/>
    </row>
    <row r="21" spans="1:3" ht="20.25" customHeight="1">
      <c r="A21" s="6"/>
      <c r="B21" s="6"/>
      <c r="C21" s="6"/>
    </row>
    <row r="22" spans="1:3" ht="21.75" customHeight="1">
      <c r="A22" s="6"/>
      <c r="B22" s="6"/>
      <c r="C22" s="6"/>
    </row>
    <row r="23" spans="1:3" ht="20.25" customHeight="1">
      <c r="A23" s="6"/>
      <c r="B23" s="6"/>
      <c r="C23" s="6"/>
    </row>
    <row r="24" spans="1:3" ht="19.5" customHeight="1">
      <c r="A24" s="6"/>
      <c r="B24" s="6"/>
      <c r="C24" s="6"/>
    </row>
    <row r="25" spans="1:3" ht="21" customHeight="1">
      <c r="A25" s="6"/>
      <c r="B25" s="6"/>
      <c r="C25" s="6"/>
    </row>
    <row r="26" spans="1:3" ht="21" customHeight="1">
      <c r="A26" s="6"/>
      <c r="B26" s="6"/>
      <c r="C26" s="6"/>
    </row>
    <row r="27" spans="1:3" ht="22.5" customHeight="1">
      <c r="A27" s="6"/>
      <c r="B27" s="6"/>
      <c r="C27" s="6"/>
    </row>
    <row r="28" spans="1:3" ht="22.5" customHeight="1">
      <c r="A28" s="6"/>
      <c r="B28" s="6"/>
      <c r="C28" s="6"/>
    </row>
    <row r="29" spans="1:3" ht="21.75" customHeight="1">
      <c r="A29" s="6"/>
      <c r="B29" s="6"/>
      <c r="C29" s="6"/>
    </row>
    <row r="30" spans="1:3">
      <c r="A30" s="6"/>
      <c r="B30" s="6"/>
      <c r="C30" s="6"/>
    </row>
  </sheetData>
  <mergeCells count="7">
    <mergeCell ref="E3:G3"/>
    <mergeCell ref="F2:G2"/>
    <mergeCell ref="D5:N5"/>
    <mergeCell ref="A15:B15"/>
    <mergeCell ref="C6:N6"/>
    <mergeCell ref="A7:N7"/>
    <mergeCell ref="C8:G8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</vt:lpstr>
      <vt:lpstr>вед</vt:lpstr>
      <vt:lpstr>функ</vt:lpstr>
      <vt:lpstr>прогр</vt:lpstr>
      <vt:lpstr>источники</vt:lpstr>
      <vt:lpstr>иные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2022-03-30T11:48:26Z</cp:lastPrinted>
  <dcterms:created xsi:type="dcterms:W3CDTF">1996-10-14T23:33:28Z</dcterms:created>
  <dcterms:modified xsi:type="dcterms:W3CDTF">2022-03-30T13:36:55Z</dcterms:modified>
</cp:coreProperties>
</file>